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320" windowHeight="12075" activeTab="1"/>
  </bookViews>
  <sheets>
    <sheet name="Табл.1" sheetId="1" r:id="rId1"/>
    <sheet name="Табл.2" sheetId="2" r:id="rId2"/>
    <sheet name="Табл.2.1" sheetId="3" r:id="rId3"/>
    <sheet name="Табл.3, 4" sheetId="4" r:id="rId4"/>
    <sheet name="Тит.лист" sheetId="5" r:id="rId5"/>
  </sheets>
  <definedNames>
    <definedName name="OLE_LINK1" localSheetId="4">Тит.лист!#REF!</definedName>
    <definedName name="OLE_LINK2" localSheetId="4">Тит.лист!$B$4</definedName>
    <definedName name="_xlnm.Print_Area" localSheetId="1">Табл.2!$A$1:$M$66</definedName>
  </definedNames>
  <calcPr calcId="145621"/>
</workbook>
</file>

<file path=xl/calcChain.xml><?xml version="1.0" encoding="utf-8"?>
<calcChain xmlns="http://schemas.openxmlformats.org/spreadsheetml/2006/main">
  <c r="J23" i="2" l="1"/>
  <c r="G29" i="2"/>
  <c r="M29" i="2"/>
  <c r="L29" i="2"/>
  <c r="J29" i="2"/>
  <c r="F29" i="2"/>
  <c r="E31" i="2"/>
  <c r="G23" i="2"/>
  <c r="E27" i="2"/>
  <c r="F38" i="2" l="1"/>
  <c r="F33" i="2" s="1"/>
  <c r="E42" i="2"/>
  <c r="E41" i="2"/>
  <c r="E40" i="2"/>
  <c r="E39" i="2"/>
  <c r="E43" i="2"/>
  <c r="G44" i="2"/>
  <c r="E44" i="2" s="1"/>
  <c r="E45" i="2"/>
  <c r="M33" i="2" l="1"/>
  <c r="L33" i="2"/>
  <c r="J33" i="2"/>
  <c r="J21" i="2" s="1"/>
  <c r="J16" i="2" s="1"/>
  <c r="G33" i="2"/>
  <c r="E48" i="2"/>
  <c r="E47" i="2"/>
  <c r="F23" i="2"/>
  <c r="F21" i="2" s="1"/>
  <c r="E28" i="2"/>
  <c r="E23" i="2" l="1"/>
  <c r="E33" i="2"/>
  <c r="M23" i="2"/>
  <c r="F9" i="3" l="1"/>
  <c r="E9" i="3"/>
  <c r="G49" i="2"/>
  <c r="G21" i="2" s="1"/>
  <c r="E37" i="2" l="1"/>
  <c r="E25" i="2"/>
  <c r="E36" i="2"/>
  <c r="E55" i="2"/>
  <c r="L23" i="2" l="1"/>
  <c r="M49" i="2"/>
  <c r="L49" i="2"/>
  <c r="H8" i="3" s="1"/>
  <c r="I8" i="3" l="1"/>
  <c r="F8" i="3" s="1"/>
  <c r="F11" i="3" s="1"/>
  <c r="H11" i="3"/>
  <c r="E8" i="3"/>
  <c r="E11" i="3" s="1"/>
  <c r="M21" i="2"/>
  <c r="M16" i="2" s="1"/>
  <c r="L21" i="2"/>
  <c r="L16" i="2" s="1"/>
  <c r="E54" i="2"/>
  <c r="E56" i="2"/>
  <c r="I11" i="3" l="1"/>
  <c r="E24" i="2"/>
  <c r="E26" i="2"/>
  <c r="E29" i="2"/>
  <c r="E32" i="2"/>
  <c r="E38" i="2"/>
  <c r="E46" i="2"/>
  <c r="E50" i="2"/>
  <c r="E51" i="2"/>
  <c r="E52" i="2"/>
  <c r="E53" i="2"/>
  <c r="G16" i="2" l="1"/>
  <c r="E49" i="2"/>
  <c r="G9" i="3" s="1"/>
  <c r="C20" i="4"/>
  <c r="G8" i="3" l="1"/>
  <c r="G11" i="3" s="1"/>
  <c r="F16" i="2"/>
  <c r="O18" i="2" s="1"/>
  <c r="E21" i="2"/>
  <c r="D8" i="3" l="1"/>
  <c r="D9" i="3"/>
  <c r="E16" i="2"/>
  <c r="D11" i="3" l="1"/>
</calcChain>
</file>

<file path=xl/sharedStrings.xml><?xml version="1.0" encoding="utf-8"?>
<sst xmlns="http://schemas.openxmlformats.org/spreadsheetml/2006/main" count="183" uniqueCount="143">
  <si>
    <t>Сведения о деятельности муниципального учреждения</t>
  </si>
  <si>
    <t>Показатели финансового состояния учреждения (подразделения)</t>
  </si>
  <si>
    <t xml:space="preserve">№ п/п </t>
  </si>
  <si>
    <t xml:space="preserve">Наименование показателя </t>
  </si>
  <si>
    <t>Сумма, руб.</t>
  </si>
  <si>
    <t>Нефинансовые активы, всего:</t>
  </si>
  <si>
    <t>из них:</t>
  </si>
  <si>
    <t>недвижимое имущество, всего:</t>
  </si>
  <si>
    <t>в том числе:</t>
  </si>
  <si>
    <t xml:space="preserve">остаточная стоимость </t>
  </si>
  <si>
    <t>особо ценное движимое имущество, всего:</t>
  </si>
  <si>
    <t>Финансовые активы, всего: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</si>
  <si>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</si>
  <si>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</si>
  <si>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</si>
  <si>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 xml:space="preserve">иные финансовые инструменты </t>
  </si>
  <si>
    <t xml:space="preserve">дебиторская задолженность по доходам </t>
  </si>
  <si>
    <t xml:space="preserve">дебиторская задолженность по расходам </t>
  </si>
  <si>
    <t>Обязательства, всего:</t>
  </si>
  <si>
    <t xml:space="preserve">долговые обязательства </t>
  </si>
  <si>
    <t>кредиторская задолженность:</t>
  </si>
  <si>
    <t xml:space="preserve">просроченная кредиторская задолженность </t>
  </si>
  <si>
    <t>Таблица 1</t>
  </si>
  <si>
    <t>Наименование показателя</t>
  </si>
  <si>
    <t>Код строки</t>
  </si>
  <si>
    <t>КОСГУ</t>
  </si>
  <si>
    <t>Объем финансового обеспечения, руб. (с точностью до двух знаков после запятой - 0,00)</t>
  </si>
  <si>
    <t>всего</t>
  </si>
  <si>
    <t>Код по бюджетной классификации и Российской Федерации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</si>
  <si>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</si>
  <si>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</si>
  <si>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</si>
  <si>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</si>
  <si>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из них гранты</t>
  </si>
  <si>
    <t>Поступления от доходов всего:</t>
  </si>
  <si>
    <t>Х</t>
  </si>
  <si>
    <t>X</t>
  </si>
  <si>
    <t>Поступления от иной приносящей доход деятельности, всего</t>
  </si>
  <si>
    <t>Выплаты по расходам, всего:</t>
  </si>
  <si>
    <t>В том числе:</t>
  </si>
  <si>
    <t>на: выплаты персоналу всего:</t>
  </si>
  <si>
    <t>Заработная плата</t>
  </si>
  <si>
    <t>Прочие выплаты</t>
  </si>
  <si>
    <t>Начисления на выплаты по оплате труда</t>
  </si>
  <si>
    <t>Уплата налогов, сборов и иных платежей всего</t>
  </si>
  <si>
    <t>Из них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</si>
  <si>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</si>
  <si>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</si>
  <si>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</si>
  <si>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</si>
  <si>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</si>
  <si>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</si>
  <si>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</si>
  <si>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</si>
  <si>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</si>
  <si>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Кредиторская задолженность прошлых лет</t>
  </si>
  <si>
    <t>Поступление финансовых активов, всего:</t>
  </si>
  <si>
    <t>из них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</si>
  <si>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</si>
  <si>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</si>
  <si>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</si>
  <si>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</si>
  <si>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</si>
  <si>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</si>
  <si>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</si>
  <si>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Показатели по поступлениям и выплатам учреждения (подразделения)
</t>
  </si>
  <si>
    <t>Таблица 2</t>
  </si>
  <si>
    <t xml:space="preserve">поступления от оказания
 услуг  (выполнения работ)
 на платной основе и от
 иной приносящей доход 
деятельности
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</si>
  <si>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</si>
  <si>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</si>
  <si>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</si>
  <si>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</si>
  <si>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</si>
  <si>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1-ый год планового периода</t>
  </si>
  <si>
    <t>на 20__ г. очередной финансовый год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</si>
  <si>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</si>
  <si>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</si>
  <si>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</si>
  <si>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Показатели выплат по расходам на закупку товаров, работ, услуг учреждения (подразделения)
</t>
  </si>
  <si>
    <t>Таблица 2.1</t>
  </si>
  <si>
    <t>Сумма (руб., с точностью до двух знаков после запятой - 0,00)</t>
  </si>
  <si>
    <t>Поступление</t>
  </si>
  <si>
    <t>Выбытие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</si>
  <si>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</si>
  <si>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</si>
  <si>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</si>
  <si>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</si>
  <si>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Сведения о средствах, поступающих
во временное распоряжение учреждения (подразделения)
(очередной финансовый год)
</t>
  </si>
  <si>
    <t>Таблица 3</t>
  </si>
  <si>
    <t>Справочная информация</t>
  </si>
  <si>
    <t>Таблица 4</t>
  </si>
  <si>
    <t>СОГЛАСОВАНО</t>
  </si>
  <si>
    <t>_____________О.А. Дружкова</t>
  </si>
  <si>
    <t>(подпись, расшифровка подписи)</t>
  </si>
  <si>
    <t xml:space="preserve">             Управление образования Администрации Угличского муниципального района</t>
  </si>
  <si>
    <t>УТВЕРЖДАЮ</t>
  </si>
  <si>
    <t>  </t>
  </si>
  <si>
    <t>КОДЫ</t>
  </si>
  <si>
    <t>Форма по КФД</t>
  </si>
  <si>
    <t>Дата</t>
  </si>
  <si>
    <t>по ОКПО</t>
  </si>
  <si>
    <t> По ОКВ</t>
  </si>
  <si>
    <t>ИНН/КПП</t>
  </si>
  <si>
    <t>Единица измерения: руб.</t>
  </si>
  <si>
    <t>по ОКЕИ</t>
  </si>
  <si>
    <t>Учредитель: Управление образования АУМР </t>
  </si>
  <si>
    <t>_______________Н.В. Шестакова</t>
  </si>
  <si>
    <t xml:space="preserve"> Цели деятельности муниципального учреждения: охрана жизни и укрепление физического и психического здоровья детей; обеспечение познавательно-речевого, социально-личностного, художественно-эстетического и физического развития детей; воспитание с учётом возрастных категорий детей, гражданственности, уважения к правам и свободам человека,, любви к окружающей природе, Родине, семье; осуществление необходимой коррекции недостатков в физическом и психическом развитии детей; взаимодействие с семьями  для обеспечения полноценного развития детей; оказание консультативной и методической помощи родителям (законным представителям) по вопросам воспитания, обучения и развития детей.
 Виды деятельности муниципального учреждения: образовательная
 Перечень услуг (работ), осуществляемых на платной основе: нет
</t>
  </si>
  <si>
    <t>Должностное лицо, ответственное за</t>
  </si>
  <si>
    <t>Исполнитель</t>
  </si>
  <si>
    <t>«____» _______________ 20___ г. </t>
  </si>
  <si>
    <t xml:space="preserve">                                            </t>
  </si>
  <si>
    <t>Макарова</t>
  </si>
  <si>
    <t xml:space="preserve">               Н.В.</t>
  </si>
  <si>
    <t xml:space="preserve">содержащиеся в Плане данные              Главный бухгалтер ___________________________О.С.Краюшкина                             </t>
  </si>
  <si>
    <t xml:space="preserve">Директор  МОУ ДОД Дома детского творчества г. Углича
</t>
  </si>
  <si>
    <t xml:space="preserve"> 152615 Ярославская обл., г. Углич, ул Ленина, д. 21/13</t>
  </si>
  <si>
    <t>7612007968/761201001</t>
  </si>
  <si>
    <t>МОУ ДОД Дом детского творчества г. Углича</t>
  </si>
  <si>
    <t>М.В. Петушкова</t>
  </si>
  <si>
    <r>
      <t xml:space="preserve">тел.     </t>
    </r>
    <r>
      <rPr>
        <u/>
        <sz val="8.5"/>
        <color theme="1"/>
        <rFont val="Times New Roman"/>
        <family val="1"/>
        <charset val="204"/>
      </rPr>
      <t>4853224940</t>
    </r>
    <r>
      <rPr>
        <sz val="8.5"/>
        <color theme="1"/>
        <rFont val="Times New Roman"/>
        <family val="1"/>
        <charset val="204"/>
      </rPr>
      <t xml:space="preserve">                   Главный бухгалтер __________________М.В. Петушкова    </t>
    </r>
  </si>
  <si>
    <t>2020 год</t>
  </si>
  <si>
    <t xml:space="preserve">План финансово-хозяйственной деятельности на 2019 год и на плановый период 2020 и 2021 годы
</t>
  </si>
  <si>
    <t>2019 год  в том числе:</t>
  </si>
  <si>
    <t>2021 год</t>
  </si>
  <si>
    <t>на 2019 г. очередной финансовый год</t>
  </si>
  <si>
    <t>на 2020г. 1-ый год планового периода</t>
  </si>
  <si>
    <t>на 2021г. 2-ой год планового периода</t>
  </si>
  <si>
    <t>оплата договоров за отопление, горячее водоснабжение</t>
  </si>
  <si>
    <t>223.01.00</t>
  </si>
  <si>
    <t>оплата потребления электрической  энергии</t>
  </si>
  <si>
    <t>223.02.00</t>
  </si>
  <si>
    <t>оплата за водоснабжение и стоки</t>
  </si>
  <si>
    <t>223.04.00</t>
  </si>
  <si>
    <t>вывоз мусора</t>
  </si>
  <si>
    <t>223.05.00</t>
  </si>
  <si>
    <t>«27» марта  2019г.</t>
  </si>
  <si>
    <t>«27» марта 2019г.</t>
  </si>
  <si>
    <t>Командировочные расходы (проезд и проживание)</t>
  </si>
  <si>
    <t>226.12.00</t>
  </si>
  <si>
    <t>Командировочные расходы (суточные)</t>
  </si>
  <si>
    <t>Иные выплаты текущего характера организациям (пени)</t>
  </si>
  <si>
    <t>Штрафы за нарушение законодательства о закупках и нарушение условий контрактов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</si>
</sst>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.00\.00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8.5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 inden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6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6" fillId="0" borderId="2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top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top" wrapText="1" inden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4" fontId="4" fillId="0" borderId="1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29" xfId="0" applyFont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2" fillId="0" borderId="29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4" fontId="12" fillId="0" borderId="38" xfId="2" applyNumberFormat="1" applyFont="1" applyFill="1" applyBorder="1" applyAlignment="1" applyProtection="1">
      <alignment wrapText="1"/>
      <protection hidden="1"/>
    </xf>
    <xf numFmtId="2" fontId="4" fillId="3" borderId="20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 indent="1"/>
    </xf>
    <xf numFmtId="0" fontId="4" fillId="0" borderId="3" xfId="0" applyFont="1" applyBorder="1" applyAlignment="1">
      <alignment vertical="top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 indent="1"/>
    </xf>
    <xf numFmtId="0" fontId="4" fillId="0" borderId="6" xfId="0" applyFont="1" applyBorder="1" applyAlignment="1">
      <alignment vertical="top" wrapText="1" indent="1"/>
    </xf>
    <xf numFmtId="0" fontId="4" fillId="0" borderId="7" xfId="0" applyFont="1" applyBorder="1" applyAlignment="1">
      <alignment vertical="top" wrapText="1" indent="1"/>
    </xf>
    <xf numFmtId="0" fontId="4" fillId="0" borderId="9" xfId="0" applyFont="1" applyBorder="1" applyAlignment="1">
      <alignment vertical="top" wrapText="1" indent="1"/>
    </xf>
    <xf numFmtId="0" fontId="4" fillId="0" borderId="8" xfId="0" applyFont="1" applyBorder="1" applyAlignment="1">
      <alignment vertical="top" wrapText="1" indent="1"/>
    </xf>
    <xf numFmtId="0" fontId="4" fillId="0" borderId="11" xfId="0" applyFont="1" applyBorder="1" applyAlignment="1">
      <alignment vertical="top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 indent="1"/>
    </xf>
    <xf numFmtId="0" fontId="4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4" fontId="4" fillId="0" borderId="32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2" fontId="6" fillId="3" borderId="33" xfId="0" applyNumberFormat="1" applyFont="1" applyFill="1" applyBorder="1" applyAlignment="1">
      <alignment horizontal="center" vertical="center" wrapText="1"/>
    </xf>
    <xf numFmtId="2" fontId="6" fillId="3" borderId="3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6" fillId="0" borderId="35" xfId="0" applyNumberFormat="1" applyFont="1" applyBorder="1" applyAlignment="1">
      <alignment horizontal="center" vertical="center" wrapText="1"/>
    </xf>
    <xf numFmtId="2" fontId="6" fillId="0" borderId="36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2" fontId="6" fillId="0" borderId="3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ACC01C8F885B5BD2C69EE6590B306E3090DD6275EA7A38129DCB97710DDAB1F2CE2233DD10A2j6zB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8B1D8C1515035A0B5463E97FD4FB2F176E27808C1868C4DF9BB8A7D8ECA97EH" TargetMode="External"/><Relationship Id="rId1" Type="http://schemas.openxmlformats.org/officeDocument/2006/relationships/hyperlink" Target="consultantplus://offline/ref=8B1D8C1515035A0B5463E97FD4FB2F176E2884881F6CC4DF9BB8A7D8ECA97E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642E2B3E67CE3CA76850466B1C259F170536DF839CB32D9F75381F91E4B8D2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ase.garant.ru/1792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J32" sqref="J32"/>
    </sheetView>
  </sheetViews>
  <sheetFormatPr defaultRowHeight="15" x14ac:dyDescent="0.25"/>
  <cols>
    <col min="1" max="1" width="3.5703125" customWidth="1"/>
    <col min="2" max="3" width="9.140625" hidden="1" customWidth="1"/>
    <col min="4" max="4" width="7.28515625" customWidth="1"/>
    <col min="5" max="5" width="9.140625" hidden="1" customWidth="1"/>
    <col min="6" max="6" width="0.140625" customWidth="1"/>
    <col min="7" max="8" width="9.140625" hidden="1" customWidth="1"/>
    <col min="9" max="9" width="38.7109375" customWidth="1"/>
    <col min="10" max="10" width="35.42578125" customWidth="1"/>
    <col min="11" max="11" width="9.140625" hidden="1" customWidth="1"/>
    <col min="12" max="12" width="8.5703125" hidden="1" customWidth="1"/>
    <col min="13" max="13" width="9.140625" hidden="1" customWidth="1"/>
  </cols>
  <sheetData>
    <row r="1" spans="2:13" x14ac:dyDescent="0.25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2:13" ht="194.25" customHeight="1" x14ac:dyDescent="0.25">
      <c r="B2" s="113" t="s">
        <v>107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13" x14ac:dyDescent="0.25">
      <c r="C3" s="1"/>
      <c r="D3" s="1"/>
      <c r="E3" s="1"/>
      <c r="F3" s="1"/>
      <c r="G3" s="1"/>
      <c r="H3" s="1"/>
      <c r="I3" s="1"/>
      <c r="J3" s="2" t="s">
        <v>22</v>
      </c>
      <c r="K3" s="1"/>
      <c r="L3" s="1"/>
    </row>
    <row r="4" spans="2:13" ht="15.75" thickBot="1" x14ac:dyDescent="0.3"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112"/>
    </row>
    <row r="5" spans="2:13" ht="15.75" thickBot="1" x14ac:dyDescent="0.3">
      <c r="C5" s="1"/>
      <c r="D5" s="33" t="s">
        <v>2</v>
      </c>
      <c r="E5" s="115" t="s">
        <v>3</v>
      </c>
      <c r="F5" s="116"/>
      <c r="G5" s="116"/>
      <c r="H5" s="116"/>
      <c r="I5" s="117"/>
      <c r="J5" s="33" t="s">
        <v>4</v>
      </c>
      <c r="K5" s="1"/>
      <c r="L5" s="1"/>
    </row>
    <row r="6" spans="2:13" ht="12" customHeight="1" thickBot="1" x14ac:dyDescent="0.3">
      <c r="C6" s="1"/>
      <c r="D6" s="33">
        <v>1</v>
      </c>
      <c r="E6" s="115">
        <v>2</v>
      </c>
      <c r="F6" s="116"/>
      <c r="G6" s="116"/>
      <c r="H6" s="116"/>
      <c r="I6" s="117"/>
      <c r="J6" s="34">
        <v>3</v>
      </c>
      <c r="K6" s="1"/>
      <c r="L6" s="1"/>
    </row>
    <row r="7" spans="2:13" ht="15.75" thickBot="1" x14ac:dyDescent="0.3">
      <c r="C7" s="1"/>
      <c r="D7" s="3"/>
      <c r="E7" s="111" t="s">
        <v>5</v>
      </c>
      <c r="F7" s="93"/>
      <c r="G7" s="93"/>
      <c r="H7" s="93"/>
      <c r="I7" s="93"/>
      <c r="J7" s="44">
        <v>12435397.98</v>
      </c>
      <c r="K7" s="1"/>
      <c r="L7" s="1"/>
    </row>
    <row r="8" spans="2:13" ht="15" customHeight="1" x14ac:dyDescent="0.25">
      <c r="C8" s="1"/>
      <c r="D8" s="97"/>
      <c r="E8" s="99"/>
      <c r="F8" s="103" t="s">
        <v>6</v>
      </c>
      <c r="G8" s="103"/>
      <c r="H8" s="103"/>
      <c r="I8" s="104"/>
      <c r="J8" s="119">
        <v>5089689.4800000004</v>
      </c>
      <c r="K8" s="1"/>
      <c r="L8" s="1"/>
    </row>
    <row r="9" spans="2:13" ht="14.25" customHeight="1" thickBot="1" x14ac:dyDescent="0.3">
      <c r="C9" s="1"/>
      <c r="D9" s="98"/>
      <c r="E9" s="101"/>
      <c r="F9" s="105" t="s">
        <v>7</v>
      </c>
      <c r="G9" s="105"/>
      <c r="H9" s="105"/>
      <c r="I9" s="106"/>
      <c r="J9" s="118"/>
      <c r="K9" s="1"/>
      <c r="L9" s="1"/>
    </row>
    <row r="10" spans="2:13" ht="11.25" customHeight="1" x14ac:dyDescent="0.25">
      <c r="C10" s="1"/>
      <c r="D10" s="97"/>
      <c r="E10" s="99"/>
      <c r="F10" s="100"/>
      <c r="G10" s="100"/>
      <c r="H10" s="103" t="s">
        <v>8</v>
      </c>
      <c r="I10" s="104"/>
      <c r="J10" s="95"/>
      <c r="K10" s="1"/>
      <c r="L10" s="1"/>
    </row>
    <row r="11" spans="2:13" ht="12.75" customHeight="1" thickBot="1" x14ac:dyDescent="0.3">
      <c r="C11" s="1"/>
      <c r="D11" s="98"/>
      <c r="E11" s="101"/>
      <c r="F11" s="102"/>
      <c r="G11" s="102"/>
      <c r="H11" s="105" t="s">
        <v>9</v>
      </c>
      <c r="I11" s="106"/>
      <c r="J11" s="118"/>
      <c r="K11" s="1"/>
      <c r="L11" s="1"/>
    </row>
    <row r="12" spans="2:13" ht="16.5" customHeight="1" thickBot="1" x14ac:dyDescent="0.3">
      <c r="C12" s="1"/>
      <c r="D12" s="3"/>
      <c r="E12" s="91"/>
      <c r="F12" s="92"/>
      <c r="G12" s="93" t="s">
        <v>10</v>
      </c>
      <c r="H12" s="93"/>
      <c r="I12" s="94"/>
      <c r="J12" s="39">
        <v>2850281.4</v>
      </c>
      <c r="K12" s="1"/>
      <c r="L12" s="1"/>
    </row>
    <row r="13" spans="2:13" ht="12" customHeight="1" x14ac:dyDescent="0.25">
      <c r="C13" s="1"/>
      <c r="D13" s="97"/>
      <c r="E13" s="99"/>
      <c r="F13" s="100"/>
      <c r="G13" s="100"/>
      <c r="H13" s="103" t="s">
        <v>8</v>
      </c>
      <c r="I13" s="104"/>
      <c r="J13" s="109">
        <v>297327.89</v>
      </c>
      <c r="K13" s="1"/>
      <c r="L13" s="1"/>
    </row>
    <row r="14" spans="2:13" ht="11.25" customHeight="1" thickBot="1" x14ac:dyDescent="0.3">
      <c r="C14" s="1"/>
      <c r="D14" s="98"/>
      <c r="E14" s="101"/>
      <c r="F14" s="102"/>
      <c r="G14" s="102"/>
      <c r="H14" s="105" t="s">
        <v>9</v>
      </c>
      <c r="I14" s="106"/>
      <c r="J14" s="108"/>
      <c r="K14" s="1"/>
      <c r="L14" s="1"/>
    </row>
    <row r="15" spans="2:13" ht="15.75" thickBot="1" x14ac:dyDescent="0.3">
      <c r="C15" s="1"/>
      <c r="D15" s="3"/>
      <c r="E15" s="111" t="s">
        <v>11</v>
      </c>
      <c r="F15" s="93"/>
      <c r="G15" s="93"/>
      <c r="H15" s="93"/>
      <c r="I15" s="94"/>
      <c r="J15" s="33">
        <v>235232.51</v>
      </c>
      <c r="K15" s="1"/>
      <c r="L15" s="1"/>
    </row>
    <row r="16" spans="2:13" ht="10.5" customHeight="1" x14ac:dyDescent="0.25">
      <c r="C16" s="1"/>
      <c r="D16" s="97"/>
      <c r="E16" s="99"/>
      <c r="F16" s="103" t="s">
        <v>6</v>
      </c>
      <c r="G16" s="103"/>
      <c r="H16" s="103"/>
      <c r="I16" s="104"/>
      <c r="J16" s="109">
        <v>1668</v>
      </c>
      <c r="K16" s="1"/>
      <c r="L16" s="1"/>
    </row>
    <row r="17" spans="3:12" ht="15" customHeight="1" thickBot="1" x14ac:dyDescent="0.3">
      <c r="C17" s="1"/>
      <c r="D17" s="98"/>
      <c r="E17" s="101"/>
      <c r="F17" s="105" t="s">
        <v>12</v>
      </c>
      <c r="G17" s="105"/>
      <c r="H17" s="105"/>
      <c r="I17" s="106"/>
      <c r="J17" s="108"/>
      <c r="K17" s="1"/>
      <c r="L17" s="1"/>
    </row>
    <row r="18" spans="3:12" ht="11.25" customHeight="1" x14ac:dyDescent="0.25">
      <c r="C18" s="1"/>
      <c r="D18" s="97"/>
      <c r="E18" s="99"/>
      <c r="F18" s="100"/>
      <c r="G18" s="100"/>
      <c r="H18" s="100"/>
      <c r="I18" s="35" t="s">
        <v>8</v>
      </c>
      <c r="J18" s="109">
        <v>1668</v>
      </c>
      <c r="K18" s="1"/>
      <c r="L18" s="1"/>
    </row>
    <row r="19" spans="3:12" ht="13.5" customHeight="1" thickBot="1" x14ac:dyDescent="0.3">
      <c r="C19" s="1"/>
      <c r="D19" s="98"/>
      <c r="E19" s="101"/>
      <c r="F19" s="102"/>
      <c r="G19" s="102"/>
      <c r="H19" s="102"/>
      <c r="I19" s="36" t="s">
        <v>13</v>
      </c>
      <c r="J19" s="108"/>
      <c r="K19" s="1"/>
      <c r="L19" s="1"/>
    </row>
    <row r="20" spans="3:12" ht="9.75" customHeight="1" thickBot="1" x14ac:dyDescent="0.3">
      <c r="C20" s="1"/>
      <c r="D20" s="37"/>
      <c r="E20" s="91"/>
      <c r="F20" s="92"/>
      <c r="G20" s="92"/>
      <c r="H20" s="92"/>
      <c r="I20" s="110"/>
      <c r="J20" s="28"/>
      <c r="K20" s="1"/>
      <c r="L20" s="1"/>
    </row>
    <row r="21" spans="3:12" ht="29.25" customHeight="1" thickBot="1" x14ac:dyDescent="0.3">
      <c r="C21" s="1"/>
      <c r="D21" s="3"/>
      <c r="E21" s="91"/>
      <c r="F21" s="92"/>
      <c r="G21" s="92"/>
      <c r="H21" s="92"/>
      <c r="I21" s="38" t="s">
        <v>14</v>
      </c>
      <c r="J21" s="28"/>
      <c r="K21" s="1"/>
      <c r="L21" s="1"/>
    </row>
    <row r="22" spans="3:12" ht="18.75" customHeight="1" thickBot="1" x14ac:dyDescent="0.3">
      <c r="C22" s="1"/>
      <c r="D22" s="3"/>
      <c r="E22" s="32"/>
      <c r="F22" s="93" t="s">
        <v>15</v>
      </c>
      <c r="G22" s="93"/>
      <c r="H22" s="93"/>
      <c r="I22" s="94"/>
      <c r="J22" s="28"/>
      <c r="K22" s="1"/>
      <c r="L22" s="1"/>
    </row>
    <row r="23" spans="3:12" ht="15.75" thickBot="1" x14ac:dyDescent="0.3">
      <c r="C23" s="1"/>
      <c r="D23" s="3"/>
      <c r="E23" s="32"/>
      <c r="F23" s="93" t="s">
        <v>16</v>
      </c>
      <c r="G23" s="93"/>
      <c r="H23" s="93"/>
      <c r="I23" s="94"/>
      <c r="J23" s="33"/>
      <c r="K23" s="1"/>
      <c r="L23" s="1"/>
    </row>
    <row r="24" spans="3:12" ht="15.75" thickBot="1" x14ac:dyDescent="0.3">
      <c r="C24" s="1"/>
      <c r="D24" s="3"/>
      <c r="E24" s="32"/>
      <c r="F24" s="93" t="s">
        <v>17</v>
      </c>
      <c r="G24" s="93"/>
      <c r="H24" s="93"/>
      <c r="I24" s="94"/>
      <c r="J24" s="33"/>
      <c r="K24" s="1"/>
      <c r="L24" s="1"/>
    </row>
    <row r="25" spans="3:12" ht="15.75" thickBot="1" x14ac:dyDescent="0.3">
      <c r="C25" s="1"/>
      <c r="D25" s="3"/>
      <c r="E25" s="111" t="s">
        <v>18</v>
      </c>
      <c r="F25" s="93"/>
      <c r="G25" s="93"/>
      <c r="H25" s="93"/>
      <c r="I25" s="94"/>
      <c r="J25" s="33">
        <v>25262146.609999999</v>
      </c>
      <c r="K25" s="1"/>
      <c r="L25" s="1"/>
    </row>
    <row r="26" spans="3:12" ht="12" customHeight="1" x14ac:dyDescent="0.25">
      <c r="C26" s="1"/>
      <c r="D26" s="97"/>
      <c r="E26" s="99"/>
      <c r="F26" s="103" t="s">
        <v>6</v>
      </c>
      <c r="G26" s="103"/>
      <c r="H26" s="103"/>
      <c r="I26" s="104"/>
      <c r="J26" s="95"/>
      <c r="K26" s="1"/>
      <c r="L26" s="1"/>
    </row>
    <row r="27" spans="3:12" ht="12.75" customHeight="1" thickBot="1" x14ac:dyDescent="0.3">
      <c r="C27" s="1"/>
      <c r="D27" s="98"/>
      <c r="E27" s="101"/>
      <c r="F27" s="105" t="s">
        <v>19</v>
      </c>
      <c r="G27" s="105"/>
      <c r="H27" s="105"/>
      <c r="I27" s="106"/>
      <c r="J27" s="96"/>
      <c r="K27" s="1"/>
      <c r="L27" s="1"/>
    </row>
    <row r="28" spans="3:12" ht="19.5" customHeight="1" thickBot="1" x14ac:dyDescent="0.3">
      <c r="C28" s="1"/>
      <c r="D28" s="3"/>
      <c r="E28" s="32"/>
      <c r="F28" s="93" t="s">
        <v>20</v>
      </c>
      <c r="G28" s="93"/>
      <c r="H28" s="93"/>
      <c r="I28" s="93"/>
      <c r="J28" s="29">
        <v>5649913.29</v>
      </c>
      <c r="K28" s="1"/>
      <c r="L28" s="1"/>
    </row>
    <row r="29" spans="3:12" ht="11.25" customHeight="1" x14ac:dyDescent="0.25">
      <c r="C29" s="1"/>
      <c r="D29" s="97"/>
      <c r="E29" s="99"/>
      <c r="F29" s="100"/>
      <c r="G29" s="103" t="s">
        <v>8</v>
      </c>
      <c r="H29" s="103"/>
      <c r="I29" s="104"/>
      <c r="J29" s="107">
        <v>3862436.35</v>
      </c>
      <c r="K29" s="1"/>
      <c r="L29" s="1"/>
    </row>
    <row r="30" spans="3:12" ht="17.25" customHeight="1" thickBot="1" x14ac:dyDescent="0.3">
      <c r="C30" s="1"/>
      <c r="D30" s="98"/>
      <c r="E30" s="101"/>
      <c r="F30" s="102"/>
      <c r="G30" s="105" t="s">
        <v>21</v>
      </c>
      <c r="H30" s="105"/>
      <c r="I30" s="106"/>
      <c r="J30" s="108"/>
      <c r="K30" s="1"/>
      <c r="L30" s="1"/>
    </row>
  </sheetData>
  <mergeCells count="49">
    <mergeCell ref="J10:J11"/>
    <mergeCell ref="D8:D9"/>
    <mergeCell ref="E8:E9"/>
    <mergeCell ref="F8:I8"/>
    <mergeCell ref="E7:I7"/>
    <mergeCell ref="D10:D11"/>
    <mergeCell ref="E10:G11"/>
    <mergeCell ref="H10:I10"/>
    <mergeCell ref="H11:I11"/>
    <mergeCell ref="F9:I9"/>
    <mergeCell ref="J8:J9"/>
    <mergeCell ref="B1:M1"/>
    <mergeCell ref="B2:M2"/>
    <mergeCell ref="C4:L4"/>
    <mergeCell ref="E5:I5"/>
    <mergeCell ref="E6:I6"/>
    <mergeCell ref="E25:I25"/>
    <mergeCell ref="F27:I27"/>
    <mergeCell ref="D18:D19"/>
    <mergeCell ref="E18:H19"/>
    <mergeCell ref="D13:D14"/>
    <mergeCell ref="E13:G14"/>
    <mergeCell ref="H13:I13"/>
    <mergeCell ref="D16:D17"/>
    <mergeCell ref="H14:I14"/>
    <mergeCell ref="F24:I24"/>
    <mergeCell ref="F23:I23"/>
    <mergeCell ref="J13:J14"/>
    <mergeCell ref="E15:I15"/>
    <mergeCell ref="E16:E17"/>
    <mergeCell ref="F16:I16"/>
    <mergeCell ref="F17:I17"/>
    <mergeCell ref="J16:J17"/>
    <mergeCell ref="E12:F12"/>
    <mergeCell ref="G12:I12"/>
    <mergeCell ref="J26:J27"/>
    <mergeCell ref="F28:I28"/>
    <mergeCell ref="D29:D30"/>
    <mergeCell ref="E29:F30"/>
    <mergeCell ref="G29:I29"/>
    <mergeCell ref="G30:I30"/>
    <mergeCell ref="J29:J30"/>
    <mergeCell ref="D26:D27"/>
    <mergeCell ref="E26:E27"/>
    <mergeCell ref="F26:I26"/>
    <mergeCell ref="J18:J19"/>
    <mergeCell ref="E20:I20"/>
    <mergeCell ref="E21:H21"/>
    <mergeCell ref="F22:I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topLeftCell="A19" zoomScale="120" zoomScaleNormal="120" workbookViewId="0">
      <selection activeCell="H16" sqref="H16:H17"/>
    </sheetView>
  </sheetViews>
  <sheetFormatPr defaultRowHeight="15" x14ac:dyDescent="0.25"/>
  <cols>
    <col min="1" max="1" width="17.42578125" customWidth="1"/>
    <col min="2" max="2" width="6.140625" customWidth="1"/>
    <col min="3" max="3" width="7.28515625" customWidth="1"/>
    <col min="4" max="4" width="9.85546875" customWidth="1"/>
    <col min="5" max="5" width="13" customWidth="1"/>
    <col min="6" max="7" width="11.42578125" customWidth="1"/>
    <col min="8" max="8" width="5" customWidth="1"/>
    <col min="9" max="9" width="5.5703125" customWidth="1"/>
    <col min="10" max="10" width="10.7109375" customWidth="1"/>
    <col min="11" max="11" width="9.28515625" bestFit="1" customWidth="1"/>
    <col min="12" max="12" width="10.28515625" customWidth="1"/>
    <col min="13" max="13" width="10.85546875" customWidth="1"/>
    <col min="15" max="16" width="11.5703125" bestFit="1" customWidth="1"/>
    <col min="17" max="17" width="10.5703125" bestFit="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65" t="s">
        <v>66</v>
      </c>
      <c r="L1" s="165"/>
      <c r="M1" s="161"/>
      <c r="N1" s="161"/>
    </row>
    <row r="2" spans="1:19" ht="15.75" customHeight="1" x14ac:dyDescent="0.25">
      <c r="A2" s="1"/>
      <c r="B2" s="159" t="s">
        <v>65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ht="17.25" customHeight="1" thickBot="1" x14ac:dyDescent="0.3">
      <c r="A4" s="120" t="s">
        <v>23</v>
      </c>
      <c r="B4" s="123" t="s">
        <v>24</v>
      </c>
      <c r="C4" s="120" t="s">
        <v>28</v>
      </c>
      <c r="D4" s="126" t="s">
        <v>25</v>
      </c>
      <c r="E4" s="129" t="s">
        <v>26</v>
      </c>
      <c r="F4" s="130"/>
      <c r="G4" s="130"/>
      <c r="H4" s="130"/>
      <c r="I4" s="130"/>
      <c r="J4" s="130"/>
      <c r="K4" s="130"/>
      <c r="L4" s="130"/>
      <c r="M4" s="131"/>
      <c r="N4" s="1"/>
    </row>
    <row r="5" spans="1:19" ht="14.25" customHeight="1" x14ac:dyDescent="0.25">
      <c r="A5" s="121"/>
      <c r="B5" s="124"/>
      <c r="C5" s="121"/>
      <c r="D5" s="127"/>
      <c r="E5" s="120" t="s">
        <v>27</v>
      </c>
      <c r="F5" s="132" t="s">
        <v>123</v>
      </c>
      <c r="G5" s="133"/>
      <c r="H5" s="133"/>
      <c r="I5" s="133"/>
      <c r="J5" s="133"/>
      <c r="K5" s="134"/>
      <c r="L5" s="134" t="s">
        <v>121</v>
      </c>
      <c r="M5" s="162" t="s">
        <v>124</v>
      </c>
      <c r="N5" s="1"/>
    </row>
    <row r="6" spans="1:19" ht="5.25" customHeight="1" thickBot="1" x14ac:dyDescent="0.3">
      <c r="A6" s="121"/>
      <c r="B6" s="124"/>
      <c r="C6" s="121"/>
      <c r="D6" s="127"/>
      <c r="E6" s="121"/>
      <c r="F6" s="135"/>
      <c r="G6" s="136"/>
      <c r="H6" s="136"/>
      <c r="I6" s="136"/>
      <c r="J6" s="136"/>
      <c r="K6" s="137"/>
      <c r="L6" s="137"/>
      <c r="M6" s="163"/>
      <c r="N6" s="1"/>
    </row>
    <row r="7" spans="1:19" ht="18.75" hidden="1" customHeight="1" thickBot="1" x14ac:dyDescent="0.3">
      <c r="A7" s="121"/>
      <c r="B7" s="124"/>
      <c r="C7" s="121"/>
      <c r="D7" s="127"/>
      <c r="E7" s="121"/>
      <c r="F7" s="135"/>
      <c r="G7" s="136"/>
      <c r="H7" s="136"/>
      <c r="I7" s="136"/>
      <c r="J7" s="136"/>
      <c r="K7" s="137"/>
      <c r="L7" s="137"/>
      <c r="M7" s="163"/>
      <c r="N7" s="1"/>
    </row>
    <row r="8" spans="1:19" ht="31.5" hidden="1" customHeight="1" thickBot="1" x14ac:dyDescent="0.3">
      <c r="A8" s="121"/>
      <c r="B8" s="124"/>
      <c r="C8" s="121"/>
      <c r="D8" s="127"/>
      <c r="E8" s="121"/>
      <c r="F8" s="138"/>
      <c r="G8" s="139"/>
      <c r="H8" s="139"/>
      <c r="I8" s="139"/>
      <c r="J8" s="139"/>
      <c r="K8" s="140"/>
      <c r="L8" s="137"/>
      <c r="M8" s="163"/>
      <c r="N8" s="1"/>
    </row>
    <row r="9" spans="1:19" ht="199.5" customHeight="1" x14ac:dyDescent="0.25">
      <c r="A9" s="121"/>
      <c r="B9" s="124"/>
      <c r="C9" s="121"/>
      <c r="D9" s="127"/>
      <c r="E9" s="121"/>
      <c r="F9" s="120" t="s">
        <v>29</v>
      </c>
      <c r="G9" s="166" t="s">
        <v>30</v>
      </c>
      <c r="H9" s="120" t="s">
        <v>31</v>
      </c>
      <c r="I9" s="120" t="s">
        <v>32</v>
      </c>
      <c r="J9" s="123" t="s">
        <v>67</v>
      </c>
      <c r="K9" s="126"/>
      <c r="L9" s="137"/>
      <c r="M9" s="163"/>
      <c r="N9" s="1"/>
      <c r="S9" s="12"/>
    </row>
    <row r="10" spans="1:19" ht="12.75" customHeight="1" thickBot="1" x14ac:dyDescent="0.3">
      <c r="A10" s="121"/>
      <c r="B10" s="124"/>
      <c r="C10" s="121"/>
      <c r="D10" s="127"/>
      <c r="E10" s="121"/>
      <c r="F10" s="121"/>
      <c r="G10" s="167"/>
      <c r="H10" s="121"/>
      <c r="I10" s="121"/>
      <c r="J10" s="124"/>
      <c r="K10" s="127"/>
      <c r="L10" s="137"/>
      <c r="M10" s="163"/>
      <c r="N10" s="1"/>
    </row>
    <row r="11" spans="1:19" ht="6.75" hidden="1" customHeight="1" thickBot="1" x14ac:dyDescent="0.3">
      <c r="A11" s="121"/>
      <c r="B11" s="124"/>
      <c r="C11" s="121"/>
      <c r="D11" s="127"/>
      <c r="E11" s="121"/>
      <c r="F11" s="121"/>
      <c r="G11" s="167"/>
      <c r="H11" s="121"/>
      <c r="I11" s="121"/>
      <c r="J11" s="124"/>
      <c r="K11" s="127"/>
      <c r="L11" s="137"/>
      <c r="M11" s="163"/>
      <c r="N11" s="1"/>
    </row>
    <row r="12" spans="1:19" ht="9" hidden="1" customHeight="1" thickBot="1" x14ac:dyDescent="0.3">
      <c r="A12" s="121"/>
      <c r="B12" s="124"/>
      <c r="C12" s="121"/>
      <c r="D12" s="127"/>
      <c r="E12" s="121"/>
      <c r="F12" s="121"/>
      <c r="G12" s="167"/>
      <c r="H12" s="121"/>
      <c r="I12" s="121"/>
      <c r="J12" s="125"/>
      <c r="K12" s="128"/>
      <c r="L12" s="137"/>
      <c r="M12" s="163"/>
      <c r="N12" s="1"/>
    </row>
    <row r="13" spans="1:19" ht="25.5" customHeight="1" thickBot="1" x14ac:dyDescent="0.3">
      <c r="A13" s="121"/>
      <c r="B13" s="124"/>
      <c r="C13" s="121"/>
      <c r="D13" s="127"/>
      <c r="E13" s="121"/>
      <c r="F13" s="121"/>
      <c r="G13" s="167"/>
      <c r="H13" s="121"/>
      <c r="I13" s="121"/>
      <c r="J13" s="14" t="s">
        <v>27</v>
      </c>
      <c r="K13" s="16" t="s">
        <v>33</v>
      </c>
      <c r="L13" s="137"/>
      <c r="M13" s="163"/>
      <c r="N13" s="1"/>
    </row>
    <row r="14" spans="1:19" ht="24.75" hidden="1" thickBot="1" x14ac:dyDescent="0.3">
      <c r="A14" s="122"/>
      <c r="B14" s="125"/>
      <c r="C14" s="122"/>
      <c r="D14" s="128"/>
      <c r="E14" s="122"/>
      <c r="F14" s="122"/>
      <c r="G14" s="168"/>
      <c r="H14" s="122"/>
      <c r="I14" s="122"/>
      <c r="J14" s="4" t="s">
        <v>27</v>
      </c>
      <c r="K14" s="11" t="s">
        <v>33</v>
      </c>
      <c r="L14" s="140"/>
      <c r="M14" s="164"/>
      <c r="N14" s="1"/>
    </row>
    <row r="15" spans="1:19" ht="15.75" thickBot="1" x14ac:dyDescent="0.3">
      <c r="A15" s="14">
        <v>1</v>
      </c>
      <c r="B15" s="14">
        <v>2</v>
      </c>
      <c r="C15" s="14"/>
      <c r="D15" s="14">
        <v>3</v>
      </c>
      <c r="E15" s="14">
        <v>4</v>
      </c>
      <c r="F15" s="14">
        <v>5</v>
      </c>
      <c r="G15" s="14">
        <v>6</v>
      </c>
      <c r="H15" s="14">
        <v>7</v>
      </c>
      <c r="I15" s="14">
        <v>8</v>
      </c>
      <c r="J15" s="14">
        <v>9</v>
      </c>
      <c r="K15" s="14">
        <v>10</v>
      </c>
      <c r="L15" s="14">
        <v>11</v>
      </c>
      <c r="M15" s="14">
        <v>12</v>
      </c>
      <c r="N15" s="1"/>
    </row>
    <row r="16" spans="1:19" ht="23.25" customHeight="1" x14ac:dyDescent="0.25">
      <c r="A16" s="143" t="s">
        <v>34</v>
      </c>
      <c r="B16" s="120">
        <v>100</v>
      </c>
      <c r="C16" s="120" t="s">
        <v>35</v>
      </c>
      <c r="D16" s="120" t="s">
        <v>36</v>
      </c>
      <c r="E16" s="145">
        <f>F16+G16+J16</f>
        <v>25288365.440000001</v>
      </c>
      <c r="F16" s="147">
        <f>F21+F65</f>
        <v>23266060</v>
      </c>
      <c r="G16" s="155">
        <f>G21</f>
        <v>872305.44</v>
      </c>
      <c r="H16" s="157"/>
      <c r="I16" s="157"/>
      <c r="J16" s="141">
        <f>J21</f>
        <v>1150000</v>
      </c>
      <c r="K16" s="157"/>
      <c r="L16" s="141">
        <f>L21</f>
        <v>4743190</v>
      </c>
      <c r="M16" s="141">
        <f>M21</f>
        <v>13004190</v>
      </c>
      <c r="N16" s="1"/>
      <c r="O16" s="26"/>
    </row>
    <row r="17" spans="1:17" ht="14.25" hidden="1" customHeight="1" thickBot="1" x14ac:dyDescent="0.3">
      <c r="A17" s="144"/>
      <c r="B17" s="122"/>
      <c r="C17" s="122"/>
      <c r="D17" s="122"/>
      <c r="E17" s="146"/>
      <c r="F17" s="148"/>
      <c r="G17" s="156"/>
      <c r="H17" s="158"/>
      <c r="I17" s="158"/>
      <c r="J17" s="142"/>
      <c r="K17" s="158"/>
      <c r="L17" s="142"/>
      <c r="M17" s="142"/>
      <c r="N17" s="1"/>
    </row>
    <row r="18" spans="1:17" ht="0.75" customHeight="1" thickBot="1" x14ac:dyDescent="0.3">
      <c r="A18" s="7"/>
      <c r="B18" s="64"/>
      <c r="C18" s="64"/>
      <c r="D18" s="64"/>
      <c r="E18" s="15"/>
      <c r="F18" s="15"/>
      <c r="G18" s="15"/>
      <c r="H18" s="15"/>
      <c r="I18" s="15"/>
      <c r="J18" s="15"/>
      <c r="K18" s="15"/>
      <c r="L18" s="15"/>
      <c r="M18" s="15"/>
      <c r="N18" s="1"/>
      <c r="O18" s="26">
        <f>F16</f>
        <v>23266060</v>
      </c>
    </row>
    <row r="19" spans="1:17" ht="36.75" thickBot="1" x14ac:dyDescent="0.3">
      <c r="A19" s="7" t="s">
        <v>37</v>
      </c>
      <c r="B19" s="64">
        <v>120</v>
      </c>
      <c r="C19" s="64"/>
      <c r="D19" s="64"/>
      <c r="E19" s="15"/>
      <c r="F19" s="15"/>
      <c r="G19" s="15"/>
      <c r="H19" s="15"/>
      <c r="I19" s="15"/>
      <c r="J19" s="15"/>
      <c r="K19" s="15"/>
      <c r="L19" s="15"/>
      <c r="M19" s="15"/>
      <c r="N19" s="1"/>
      <c r="O19" s="26"/>
    </row>
    <row r="20" spans="1:17" ht="15.75" thickBot="1" x14ac:dyDescent="0.3">
      <c r="A20" s="7"/>
      <c r="B20" s="64"/>
      <c r="C20" s="64"/>
      <c r="D20" s="64"/>
      <c r="E20" s="15"/>
      <c r="F20" s="15"/>
      <c r="G20" s="15"/>
      <c r="H20" s="15"/>
      <c r="I20" s="15"/>
      <c r="J20" s="15"/>
      <c r="K20" s="15"/>
      <c r="L20" s="15"/>
      <c r="M20" s="15"/>
      <c r="N20" s="1"/>
      <c r="O20" s="26"/>
    </row>
    <row r="21" spans="1:17" ht="26.25" customHeight="1" thickBot="1" x14ac:dyDescent="0.3">
      <c r="A21" s="9" t="s">
        <v>38</v>
      </c>
      <c r="B21" s="64">
        <v>200</v>
      </c>
      <c r="C21" s="64" t="s">
        <v>35</v>
      </c>
      <c r="D21" s="64" t="s">
        <v>35</v>
      </c>
      <c r="E21" s="27">
        <f>F21+G21+J21</f>
        <v>25288365.440000001</v>
      </c>
      <c r="F21" s="65">
        <f>SUM(F23+F29+F33)</f>
        <v>23266060</v>
      </c>
      <c r="G21" s="27">
        <f>G23+G29+G33+G49</f>
        <v>872305.44</v>
      </c>
      <c r="H21" s="15"/>
      <c r="I21" s="15"/>
      <c r="J21" s="27">
        <f>SUM(J23,J29,J33)</f>
        <v>1150000</v>
      </c>
      <c r="K21" s="15"/>
      <c r="L21" s="27">
        <f>L23+L29+L33+L49</f>
        <v>4743190</v>
      </c>
      <c r="M21" s="27">
        <f>M23+M29+M33+M49</f>
        <v>13004190</v>
      </c>
      <c r="N21" s="1"/>
      <c r="O21" s="26"/>
    </row>
    <row r="22" spans="1:17" ht="18" customHeight="1" thickBot="1" x14ac:dyDescent="0.3">
      <c r="A22" s="7" t="s">
        <v>39</v>
      </c>
      <c r="B22" s="64"/>
      <c r="C22" s="64"/>
      <c r="D22" s="64"/>
      <c r="E22" s="27"/>
      <c r="F22" s="27"/>
      <c r="G22" s="27"/>
      <c r="H22" s="15"/>
      <c r="I22" s="15"/>
      <c r="J22" s="15"/>
      <c r="K22" s="15"/>
      <c r="L22" s="15"/>
      <c r="M22" s="15"/>
      <c r="N22" s="1"/>
      <c r="O22" s="26"/>
    </row>
    <row r="23" spans="1:17" ht="30.75" customHeight="1" thickBot="1" x14ac:dyDescent="0.3">
      <c r="A23" s="9" t="s">
        <v>40</v>
      </c>
      <c r="B23" s="10">
        <v>210</v>
      </c>
      <c r="C23" s="10">
        <v>611</v>
      </c>
      <c r="D23" s="10"/>
      <c r="E23" s="27">
        <f>F23+G23+J23</f>
        <v>22274562.940000001</v>
      </c>
      <c r="F23" s="27">
        <f>SUM(F24:F28)</f>
        <v>22208881.940000001</v>
      </c>
      <c r="G23" s="27">
        <f>SUM(G24:G28)</f>
        <v>25000</v>
      </c>
      <c r="H23" s="15"/>
      <c r="I23" s="15"/>
      <c r="J23" s="27">
        <f>J24+J25+J26+J27+J28</f>
        <v>40681</v>
      </c>
      <c r="K23" s="15"/>
      <c r="L23" s="27">
        <f>L24+L25+L26</f>
        <v>3407060</v>
      </c>
      <c r="M23" s="27">
        <f>SUM(M24:M26)</f>
        <v>11668060</v>
      </c>
      <c r="N23" s="1"/>
      <c r="O23" s="26"/>
      <c r="P23" s="26"/>
      <c r="Q23" s="26"/>
    </row>
    <row r="24" spans="1:17" ht="15.75" thickBot="1" x14ac:dyDescent="0.3">
      <c r="A24" s="7" t="s">
        <v>41</v>
      </c>
      <c r="B24" s="64"/>
      <c r="C24" s="64"/>
      <c r="D24" s="64">
        <v>211</v>
      </c>
      <c r="E24" s="15">
        <f>F24+G24</f>
        <v>17046569.940000001</v>
      </c>
      <c r="F24" s="69">
        <v>17046569.940000001</v>
      </c>
      <c r="G24" s="70"/>
      <c r="H24" s="62"/>
      <c r="I24" s="62"/>
      <c r="J24" s="62"/>
      <c r="K24" s="62"/>
      <c r="L24" s="62">
        <v>2593748</v>
      </c>
      <c r="M24" s="62">
        <v>8938748</v>
      </c>
      <c r="N24" s="1"/>
      <c r="O24" s="26"/>
    </row>
    <row r="25" spans="1:17" ht="15.75" thickBot="1" x14ac:dyDescent="0.3">
      <c r="A25" s="7" t="s">
        <v>42</v>
      </c>
      <c r="B25" s="64"/>
      <c r="C25" s="64"/>
      <c r="D25" s="61">
        <v>266</v>
      </c>
      <c r="E25" s="15">
        <f>F25+J25</f>
        <v>20000</v>
      </c>
      <c r="F25" s="53"/>
      <c r="G25" s="76"/>
      <c r="H25" s="62"/>
      <c r="I25" s="62"/>
      <c r="J25" s="62">
        <v>20000</v>
      </c>
      <c r="K25" s="62"/>
      <c r="L25" s="62">
        <v>30000</v>
      </c>
      <c r="M25" s="62">
        <v>30000</v>
      </c>
      <c r="N25" s="1"/>
      <c r="O25" s="26"/>
    </row>
    <row r="26" spans="1:17" ht="36" customHeight="1" thickBot="1" x14ac:dyDescent="0.3">
      <c r="A26" s="58" t="s">
        <v>43</v>
      </c>
      <c r="B26" s="64"/>
      <c r="C26" s="64"/>
      <c r="D26" s="64">
        <v>213</v>
      </c>
      <c r="E26" s="15">
        <f>F26+G26</f>
        <v>5162312</v>
      </c>
      <c r="F26" s="68">
        <v>5162312</v>
      </c>
      <c r="G26" s="76"/>
      <c r="H26" s="62"/>
      <c r="I26" s="62"/>
      <c r="J26" s="62"/>
      <c r="K26" s="62"/>
      <c r="L26" s="62">
        <v>783312</v>
      </c>
      <c r="M26" s="62">
        <v>2699312</v>
      </c>
      <c r="N26" s="1"/>
      <c r="O26" s="26"/>
    </row>
    <row r="27" spans="1:17" ht="36" customHeight="1" thickBot="1" x14ac:dyDescent="0.3">
      <c r="A27" s="83" t="s">
        <v>140</v>
      </c>
      <c r="B27" s="61"/>
      <c r="C27" s="61"/>
      <c r="D27" s="61">
        <v>212</v>
      </c>
      <c r="E27" s="62">
        <f>SUM(F27:K27)</f>
        <v>11550</v>
      </c>
      <c r="F27" s="74"/>
      <c r="G27" s="74">
        <v>1550</v>
      </c>
      <c r="H27" s="62"/>
      <c r="I27" s="62"/>
      <c r="J27" s="62">
        <v>10000</v>
      </c>
      <c r="K27" s="62"/>
      <c r="L27" s="62">
        <v>0</v>
      </c>
      <c r="M27" s="62">
        <v>0</v>
      </c>
      <c r="N27" s="1"/>
      <c r="O27" s="26"/>
    </row>
    <row r="28" spans="1:17" ht="36" customHeight="1" thickBot="1" x14ac:dyDescent="0.3">
      <c r="A28" s="83" t="s">
        <v>138</v>
      </c>
      <c r="B28" s="84"/>
      <c r="C28" s="84"/>
      <c r="D28" s="84" t="s">
        <v>139</v>
      </c>
      <c r="E28" s="85">
        <f>SUM(F28:K28)</f>
        <v>34131</v>
      </c>
      <c r="F28" s="82"/>
      <c r="G28" s="82">
        <v>23450</v>
      </c>
      <c r="H28" s="85"/>
      <c r="I28" s="85"/>
      <c r="J28" s="85">
        <v>10681</v>
      </c>
      <c r="K28" s="85"/>
      <c r="L28" s="85">
        <v>0</v>
      </c>
      <c r="M28" s="85">
        <v>0</v>
      </c>
      <c r="N28" s="1"/>
      <c r="O28" s="26"/>
    </row>
    <row r="29" spans="1:17" ht="45.75" customHeight="1" thickBot="1" x14ac:dyDescent="0.3">
      <c r="A29" s="9" t="s">
        <v>44</v>
      </c>
      <c r="B29" s="10">
        <v>230</v>
      </c>
      <c r="C29" s="10">
        <v>611</v>
      </c>
      <c r="D29" s="10">
        <v>291</v>
      </c>
      <c r="E29" s="27">
        <f>F29+G29</f>
        <v>48308.6</v>
      </c>
      <c r="F29" s="65">
        <f>F31+F32</f>
        <v>0</v>
      </c>
      <c r="G29" s="65">
        <f>G31+G32</f>
        <v>48308.6</v>
      </c>
      <c r="H29" s="62"/>
      <c r="I29" s="62"/>
      <c r="J29" s="62">
        <f>J31+J32</f>
        <v>0</v>
      </c>
      <c r="K29" s="62"/>
      <c r="L29" s="65">
        <f>L32+L31</f>
        <v>0</v>
      </c>
      <c r="M29" s="65">
        <f>M32+M31</f>
        <v>0</v>
      </c>
      <c r="N29" s="1"/>
      <c r="O29" s="26"/>
    </row>
    <row r="30" spans="1:17" ht="15.75" thickBot="1" x14ac:dyDescent="0.3">
      <c r="A30" s="7" t="s">
        <v>45</v>
      </c>
      <c r="B30" s="64"/>
      <c r="C30" s="10"/>
      <c r="D30" s="10"/>
      <c r="E30" s="27"/>
      <c r="F30" s="65"/>
      <c r="G30" s="65"/>
      <c r="H30" s="62"/>
      <c r="I30" s="62"/>
      <c r="J30" s="62"/>
      <c r="K30" s="62"/>
      <c r="L30" s="62"/>
      <c r="M30" s="62"/>
      <c r="N30" s="1"/>
    </row>
    <row r="31" spans="1:17" ht="53.25" customHeight="1" thickBot="1" x14ac:dyDescent="0.3">
      <c r="A31" s="83" t="s">
        <v>142</v>
      </c>
      <c r="B31" s="84"/>
      <c r="C31" s="86"/>
      <c r="D31" s="84">
        <v>293</v>
      </c>
      <c r="E31" s="87">
        <f>F31+G31</f>
        <v>34308.6</v>
      </c>
      <c r="F31" s="88">
        <v>0</v>
      </c>
      <c r="G31" s="89">
        <v>34308.6</v>
      </c>
      <c r="H31" s="85"/>
      <c r="I31" s="85"/>
      <c r="J31" s="85"/>
      <c r="K31" s="85"/>
      <c r="L31" s="85"/>
      <c r="M31" s="85"/>
      <c r="N31" s="1"/>
    </row>
    <row r="32" spans="1:17" ht="41.25" customHeight="1" thickBot="1" x14ac:dyDescent="0.3">
      <c r="A32" s="83" t="s">
        <v>141</v>
      </c>
      <c r="B32" s="84"/>
      <c r="C32" s="86"/>
      <c r="D32" s="84">
        <v>297</v>
      </c>
      <c r="E32" s="87">
        <f>F32+G32</f>
        <v>14000</v>
      </c>
      <c r="F32" s="88">
        <v>0</v>
      </c>
      <c r="G32" s="89">
        <v>14000</v>
      </c>
      <c r="H32" s="85"/>
      <c r="I32" s="85"/>
      <c r="J32" s="85"/>
      <c r="K32" s="85"/>
      <c r="L32" s="85"/>
      <c r="M32" s="85"/>
      <c r="N32" s="1"/>
    </row>
    <row r="33" spans="1:17" ht="37.5" customHeight="1" thickBot="1" x14ac:dyDescent="0.3">
      <c r="A33" s="143" t="s">
        <v>46</v>
      </c>
      <c r="B33" s="120">
        <v>260</v>
      </c>
      <c r="C33" s="143">
        <v>611</v>
      </c>
      <c r="D33" s="143"/>
      <c r="E33" s="151">
        <f>SUM(F33:K34)</f>
        <v>2734793.06</v>
      </c>
      <c r="F33" s="153">
        <f>SUM(F36:F38,F43:F44)</f>
        <v>1057178.06</v>
      </c>
      <c r="G33" s="153">
        <f>SUM(G35:G48)</f>
        <v>568296</v>
      </c>
      <c r="H33" s="149"/>
      <c r="I33" s="149"/>
      <c r="J33" s="153">
        <f>SUM(J35:J48)</f>
        <v>1109319</v>
      </c>
      <c r="K33" s="149"/>
      <c r="L33" s="153">
        <f>SUM(L35:L48)</f>
        <v>1336130</v>
      </c>
      <c r="M33" s="153">
        <f>SUM(M35:M48)</f>
        <v>1336130</v>
      </c>
      <c r="N33" s="1"/>
      <c r="O33" s="26"/>
    </row>
    <row r="34" spans="1:17" ht="15.75" hidden="1" customHeight="1" thickBot="1" x14ac:dyDescent="0.3">
      <c r="A34" s="144"/>
      <c r="B34" s="122"/>
      <c r="C34" s="144"/>
      <c r="D34" s="144"/>
      <c r="E34" s="152"/>
      <c r="F34" s="154"/>
      <c r="G34" s="154"/>
      <c r="H34" s="150"/>
      <c r="I34" s="150"/>
      <c r="J34" s="154"/>
      <c r="K34" s="150"/>
      <c r="L34" s="154"/>
      <c r="M34" s="154"/>
      <c r="N34" s="1"/>
    </row>
    <row r="35" spans="1:17" ht="15.75" thickBot="1" x14ac:dyDescent="0.3">
      <c r="A35" s="14" t="s">
        <v>6</v>
      </c>
      <c r="B35" s="14"/>
      <c r="C35" s="14"/>
      <c r="D35" s="14"/>
      <c r="E35" s="17"/>
      <c r="F35" s="66"/>
      <c r="G35" s="66"/>
      <c r="H35" s="66"/>
      <c r="I35" s="66"/>
      <c r="J35" s="66"/>
      <c r="K35" s="66"/>
      <c r="L35" s="66"/>
      <c r="M35" s="66"/>
      <c r="N35" s="1"/>
      <c r="O35" s="26"/>
    </row>
    <row r="36" spans="1:17" ht="15.75" thickBot="1" x14ac:dyDescent="0.3">
      <c r="A36" s="7" t="s">
        <v>47</v>
      </c>
      <c r="B36" s="64"/>
      <c r="C36" s="64"/>
      <c r="D36" s="64">
        <v>221</v>
      </c>
      <c r="E36" s="15">
        <f>F36+G36+J36</f>
        <v>181000</v>
      </c>
      <c r="F36" s="66">
        <v>103000</v>
      </c>
      <c r="G36" s="73"/>
      <c r="H36" s="73"/>
      <c r="I36" s="73"/>
      <c r="J36" s="73">
        <v>78000</v>
      </c>
      <c r="K36" s="62"/>
      <c r="L36" s="62">
        <v>78000</v>
      </c>
      <c r="M36" s="62">
        <v>78000</v>
      </c>
      <c r="N36" s="1"/>
    </row>
    <row r="37" spans="1:17" ht="25.5" customHeight="1" thickBot="1" x14ac:dyDescent="0.3">
      <c r="A37" s="7" t="s">
        <v>48</v>
      </c>
      <c r="B37" s="64"/>
      <c r="C37" s="64"/>
      <c r="D37" s="64">
        <v>222</v>
      </c>
      <c r="E37" s="15">
        <f>SUM(F37,G37,J37)</f>
        <v>51000</v>
      </c>
      <c r="F37" s="67"/>
      <c r="G37" s="62"/>
      <c r="H37" s="62"/>
      <c r="I37" s="62"/>
      <c r="J37" s="62">
        <v>51000</v>
      </c>
      <c r="K37" s="62"/>
      <c r="L37" s="62">
        <v>51000</v>
      </c>
      <c r="M37" s="62">
        <v>51000</v>
      </c>
      <c r="N37" s="1"/>
    </row>
    <row r="38" spans="1:17" ht="20.25" customHeight="1" thickBot="1" x14ac:dyDescent="0.3">
      <c r="A38" s="7" t="s">
        <v>49</v>
      </c>
      <c r="B38" s="64"/>
      <c r="C38" s="64"/>
      <c r="D38" s="64">
        <v>223</v>
      </c>
      <c r="E38" s="15">
        <f t="shared" ref="E38:E46" si="0">F38+G38+J38</f>
        <v>882285.36</v>
      </c>
      <c r="F38" s="67">
        <f>SUM(F39:F42)</f>
        <v>882285.36</v>
      </c>
      <c r="G38" s="62"/>
      <c r="H38" s="62"/>
      <c r="I38" s="62"/>
      <c r="J38" s="62"/>
      <c r="K38" s="62"/>
      <c r="L38" s="62"/>
      <c r="M38" s="62"/>
      <c r="N38" s="1"/>
      <c r="O38" s="26"/>
    </row>
    <row r="39" spans="1:17" ht="37.5" customHeight="1" thickBot="1" x14ac:dyDescent="0.3">
      <c r="A39" s="81" t="s">
        <v>128</v>
      </c>
      <c r="B39" s="80"/>
      <c r="C39" s="80"/>
      <c r="D39" s="61" t="s">
        <v>129</v>
      </c>
      <c r="E39" s="62">
        <f>F39+G39</f>
        <v>500000</v>
      </c>
      <c r="F39" s="62">
        <v>500000</v>
      </c>
      <c r="G39" s="62">
        <v>0</v>
      </c>
      <c r="H39" s="62"/>
      <c r="I39" s="62"/>
      <c r="J39" s="62"/>
      <c r="K39" s="62"/>
      <c r="L39" s="62">
        <v>0</v>
      </c>
      <c r="M39" s="62">
        <v>0</v>
      </c>
      <c r="N39" s="1"/>
      <c r="O39" s="26"/>
    </row>
    <row r="40" spans="1:17" ht="35.25" customHeight="1" thickBot="1" x14ac:dyDescent="0.3">
      <c r="A40" s="81" t="s">
        <v>130</v>
      </c>
      <c r="B40" s="80"/>
      <c r="C40" s="80"/>
      <c r="D40" s="61" t="s">
        <v>131</v>
      </c>
      <c r="E40" s="62">
        <f t="shared" ref="E40:E42" si="1">F40+G40</f>
        <v>297000</v>
      </c>
      <c r="F40" s="62">
        <v>297000</v>
      </c>
      <c r="G40" s="62">
        <v>0</v>
      </c>
      <c r="H40" s="62"/>
      <c r="I40" s="62"/>
      <c r="J40" s="62"/>
      <c r="K40" s="62"/>
      <c r="L40" s="62">
        <v>0</v>
      </c>
      <c r="M40" s="62">
        <v>0</v>
      </c>
      <c r="N40" s="1"/>
      <c r="O40" s="26"/>
    </row>
    <row r="41" spans="1:17" ht="30" customHeight="1" thickBot="1" x14ac:dyDescent="0.3">
      <c r="A41" s="81" t="s">
        <v>132</v>
      </c>
      <c r="B41" s="80"/>
      <c r="C41" s="80"/>
      <c r="D41" s="61" t="s">
        <v>133</v>
      </c>
      <c r="E41" s="62">
        <f t="shared" si="1"/>
        <v>22000</v>
      </c>
      <c r="F41" s="62">
        <v>22000</v>
      </c>
      <c r="G41" s="62">
        <v>0</v>
      </c>
      <c r="H41" s="62"/>
      <c r="I41" s="62"/>
      <c r="J41" s="62"/>
      <c r="K41" s="62"/>
      <c r="L41" s="62">
        <v>0</v>
      </c>
      <c r="M41" s="62">
        <v>0</v>
      </c>
      <c r="N41" s="1"/>
      <c r="O41" s="26"/>
    </row>
    <row r="42" spans="1:17" ht="20.25" customHeight="1" thickBot="1" x14ac:dyDescent="0.3">
      <c r="A42" s="81" t="s">
        <v>134</v>
      </c>
      <c r="B42" s="80"/>
      <c r="C42" s="80"/>
      <c r="D42" s="61" t="s">
        <v>135</v>
      </c>
      <c r="E42" s="62">
        <f t="shared" si="1"/>
        <v>63285.36</v>
      </c>
      <c r="F42" s="62">
        <v>63285.36</v>
      </c>
      <c r="G42" s="62">
        <v>0</v>
      </c>
      <c r="H42" s="62"/>
      <c r="I42" s="62"/>
      <c r="J42" s="62"/>
      <c r="K42" s="62"/>
      <c r="L42" s="62">
        <v>0</v>
      </c>
      <c r="M42" s="62">
        <v>0</v>
      </c>
      <c r="N42" s="1"/>
      <c r="O42" s="26"/>
    </row>
    <row r="43" spans="1:17" ht="36" customHeight="1" thickBot="1" x14ac:dyDescent="0.3">
      <c r="A43" s="7" t="s">
        <v>50</v>
      </c>
      <c r="B43" s="64"/>
      <c r="C43" s="64"/>
      <c r="D43" s="64">
        <v>225</v>
      </c>
      <c r="E43" s="15">
        <f t="shared" si="0"/>
        <v>46341.020000000004</v>
      </c>
      <c r="F43" s="67">
        <v>23341.02</v>
      </c>
      <c r="G43" s="62"/>
      <c r="H43" s="62"/>
      <c r="I43" s="62"/>
      <c r="J43" s="62">
        <v>23000</v>
      </c>
      <c r="K43" s="62"/>
      <c r="L43" s="62">
        <v>23000</v>
      </c>
      <c r="M43" s="62">
        <v>23000</v>
      </c>
      <c r="N43" s="1"/>
      <c r="O43" s="26"/>
    </row>
    <row r="44" spans="1:17" ht="27.75" customHeight="1" thickBot="1" x14ac:dyDescent="0.3">
      <c r="A44" s="7" t="s">
        <v>51</v>
      </c>
      <c r="B44" s="64"/>
      <c r="C44" s="64"/>
      <c r="D44" s="64">
        <v>226</v>
      </c>
      <c r="E44" s="15">
        <f>F44+G44+J44</f>
        <v>746927.68</v>
      </c>
      <c r="F44" s="67">
        <v>48551.68</v>
      </c>
      <c r="G44" s="62">
        <f>212210+352166</f>
        <v>564376</v>
      </c>
      <c r="H44" s="62"/>
      <c r="I44" s="62"/>
      <c r="J44" s="85">
        <v>134000</v>
      </c>
      <c r="K44" s="62"/>
      <c r="L44" s="62">
        <v>351210</v>
      </c>
      <c r="M44" s="62">
        <v>351210</v>
      </c>
      <c r="N44" s="1"/>
    </row>
    <row r="45" spans="1:17" ht="23.25" customHeight="1" thickBot="1" x14ac:dyDescent="0.3">
      <c r="A45" s="7" t="s">
        <v>52</v>
      </c>
      <c r="B45" s="64"/>
      <c r="C45" s="64"/>
      <c r="D45" s="64">
        <v>349</v>
      </c>
      <c r="E45" s="15">
        <f t="shared" si="0"/>
        <v>78025.7</v>
      </c>
      <c r="F45" s="67"/>
      <c r="G45" s="62">
        <v>2025.7</v>
      </c>
      <c r="H45" s="62"/>
      <c r="I45" s="62"/>
      <c r="J45" s="62">
        <v>76000</v>
      </c>
      <c r="K45" s="62"/>
      <c r="L45" s="62">
        <v>78025.7</v>
      </c>
      <c r="M45" s="62">
        <v>78025.7</v>
      </c>
      <c r="N45" s="1"/>
    </row>
    <row r="46" spans="1:17" ht="28.5" customHeight="1" thickBot="1" x14ac:dyDescent="0.3">
      <c r="A46" s="7" t="s">
        <v>53</v>
      </c>
      <c r="B46" s="64"/>
      <c r="C46" s="64"/>
      <c r="D46" s="64">
        <v>310</v>
      </c>
      <c r="E46" s="15">
        <f t="shared" si="0"/>
        <v>190000</v>
      </c>
      <c r="F46" s="67"/>
      <c r="G46" s="62"/>
      <c r="H46" s="62"/>
      <c r="I46" s="62"/>
      <c r="J46" s="62">
        <v>190000</v>
      </c>
      <c r="K46" s="62"/>
      <c r="L46" s="62">
        <v>190000</v>
      </c>
      <c r="M46" s="62">
        <v>190000</v>
      </c>
      <c r="N46" s="1"/>
    </row>
    <row r="47" spans="1:17" ht="35.25" customHeight="1" thickBot="1" x14ac:dyDescent="0.3">
      <c r="A47" s="7" t="s">
        <v>54</v>
      </c>
      <c r="B47" s="64"/>
      <c r="C47" s="64"/>
      <c r="D47" s="64">
        <v>346</v>
      </c>
      <c r="E47" s="15">
        <f>SUM(F47:K47)</f>
        <v>557843.30000000005</v>
      </c>
      <c r="F47" s="68"/>
      <c r="G47" s="62">
        <v>1894.3</v>
      </c>
      <c r="H47" s="62"/>
      <c r="I47" s="62"/>
      <c r="J47" s="62">
        <v>555949</v>
      </c>
      <c r="K47" s="62"/>
      <c r="L47" s="85">
        <v>564894.30000000005</v>
      </c>
      <c r="M47" s="85">
        <v>564894.30000000005</v>
      </c>
      <c r="N47" s="1"/>
      <c r="Q47" s="26"/>
    </row>
    <row r="48" spans="1:17" ht="35.25" customHeight="1" thickBot="1" x14ac:dyDescent="0.3">
      <c r="A48" s="63" t="s">
        <v>54</v>
      </c>
      <c r="B48" s="64"/>
      <c r="C48" s="64"/>
      <c r="D48" s="64">
        <v>342</v>
      </c>
      <c r="E48" s="15">
        <f>SUM(F48:K48)</f>
        <v>1370</v>
      </c>
      <c r="F48" s="74"/>
      <c r="G48" s="62"/>
      <c r="H48" s="62"/>
      <c r="I48" s="62"/>
      <c r="J48" s="62">
        <v>1370</v>
      </c>
      <c r="K48" s="62"/>
      <c r="L48" s="15">
        <v>0</v>
      </c>
      <c r="M48" s="15">
        <v>0</v>
      </c>
      <c r="N48" s="1"/>
      <c r="Q48" s="26"/>
    </row>
    <row r="49" spans="1:17" ht="46.5" customHeight="1" thickBot="1" x14ac:dyDescent="0.3">
      <c r="A49" s="9" t="s">
        <v>55</v>
      </c>
      <c r="B49" s="64"/>
      <c r="C49" s="10">
        <v>612</v>
      </c>
      <c r="D49" s="64"/>
      <c r="E49" s="27">
        <f>F49+G49</f>
        <v>230700.84</v>
      </c>
      <c r="F49" s="62"/>
      <c r="G49" s="65">
        <f>SUM(G50:G56)</f>
        <v>230700.84</v>
      </c>
      <c r="H49" s="62"/>
      <c r="I49" s="62"/>
      <c r="J49" s="62"/>
      <c r="K49" s="62"/>
      <c r="L49" s="65">
        <f>L50+L51+L52+L53+L54+L56</f>
        <v>0</v>
      </c>
      <c r="M49" s="65">
        <f>M50+M51+M52+M53+M54+M56</f>
        <v>0</v>
      </c>
      <c r="N49" s="1"/>
      <c r="Q49" s="26"/>
    </row>
    <row r="50" spans="1:17" ht="19.5" customHeight="1" thickBot="1" x14ac:dyDescent="0.3">
      <c r="A50" s="7" t="s">
        <v>47</v>
      </c>
      <c r="B50" s="64"/>
      <c r="C50" s="64"/>
      <c r="D50" s="64">
        <v>221</v>
      </c>
      <c r="E50" s="15">
        <f>F50+G50</f>
        <v>0</v>
      </c>
      <c r="F50" s="69"/>
      <c r="G50" s="70"/>
      <c r="H50" s="62"/>
      <c r="I50" s="62"/>
      <c r="J50" s="62"/>
      <c r="K50" s="62"/>
      <c r="L50" s="62"/>
      <c r="M50" s="62"/>
      <c r="N50" s="1"/>
    </row>
    <row r="51" spans="1:17" ht="29.25" customHeight="1" thickBot="1" x14ac:dyDescent="0.3">
      <c r="A51" s="7" t="s">
        <v>49</v>
      </c>
      <c r="B51" s="64"/>
      <c r="C51" s="64"/>
      <c r="D51" s="64">
        <v>223</v>
      </c>
      <c r="E51" s="15">
        <f>F51+G51</f>
        <v>175500.84</v>
      </c>
      <c r="F51" s="51"/>
      <c r="G51" s="71">
        <v>175500.84</v>
      </c>
      <c r="H51" s="62"/>
      <c r="I51" s="62"/>
      <c r="J51" s="62"/>
      <c r="K51" s="62"/>
      <c r="L51" s="62"/>
      <c r="M51" s="62"/>
      <c r="N51" s="1"/>
    </row>
    <row r="52" spans="1:17" ht="47.25" customHeight="1" thickBot="1" x14ac:dyDescent="0.3">
      <c r="A52" s="7" t="s">
        <v>50</v>
      </c>
      <c r="B52" s="64"/>
      <c r="C52" s="64"/>
      <c r="D52" s="64">
        <v>225</v>
      </c>
      <c r="E52" s="15">
        <f>F52+G52</f>
        <v>55200</v>
      </c>
      <c r="F52" s="52"/>
      <c r="G52" s="72">
        <v>55200</v>
      </c>
      <c r="H52" s="62"/>
      <c r="I52" s="62"/>
      <c r="J52" s="62"/>
      <c r="K52" s="62"/>
      <c r="L52" s="62"/>
      <c r="M52" s="62"/>
      <c r="N52" s="1"/>
    </row>
    <row r="53" spans="1:17" ht="30.75" customHeight="1" thickBot="1" x14ac:dyDescent="0.3">
      <c r="A53" s="7" t="s">
        <v>51</v>
      </c>
      <c r="B53" s="64"/>
      <c r="C53" s="64"/>
      <c r="D53" s="64">
        <v>226</v>
      </c>
      <c r="E53" s="15">
        <f>F53+G53</f>
        <v>0</v>
      </c>
      <c r="F53" s="52"/>
      <c r="G53" s="67"/>
      <c r="H53" s="62"/>
      <c r="I53" s="62"/>
      <c r="J53" s="62"/>
      <c r="K53" s="62"/>
      <c r="L53" s="62"/>
      <c r="M53" s="62"/>
      <c r="N53" s="1"/>
    </row>
    <row r="54" spans="1:17" ht="30.75" customHeight="1" thickBot="1" x14ac:dyDescent="0.3">
      <c r="A54" s="11" t="s">
        <v>52</v>
      </c>
      <c r="B54" s="64"/>
      <c r="C54" s="64"/>
      <c r="D54" s="64">
        <v>290</v>
      </c>
      <c r="E54" s="15">
        <f t="shared" ref="E54:E56" si="2">F54+G54</f>
        <v>0</v>
      </c>
      <c r="F54" s="53"/>
      <c r="G54" s="74"/>
      <c r="H54" s="62"/>
      <c r="I54" s="62"/>
      <c r="J54" s="62"/>
      <c r="K54" s="62"/>
      <c r="L54" s="62"/>
      <c r="M54" s="62"/>
      <c r="N54" s="1"/>
    </row>
    <row r="55" spans="1:17" ht="30.75" customHeight="1" thickBot="1" x14ac:dyDescent="0.3">
      <c r="A55" s="45" t="s">
        <v>53</v>
      </c>
      <c r="B55" s="64"/>
      <c r="C55" s="64"/>
      <c r="D55" s="64">
        <v>310</v>
      </c>
      <c r="E55" s="15">
        <f t="shared" si="2"/>
        <v>0</v>
      </c>
      <c r="F55" s="53"/>
      <c r="G55" s="74"/>
      <c r="H55" s="62"/>
      <c r="I55" s="62"/>
      <c r="J55" s="62"/>
      <c r="K55" s="62"/>
      <c r="L55" s="62"/>
      <c r="M55" s="62"/>
      <c r="N55" s="1"/>
    </row>
    <row r="56" spans="1:17" ht="30.75" customHeight="1" thickBot="1" x14ac:dyDescent="0.3">
      <c r="A56" s="13" t="s">
        <v>54</v>
      </c>
      <c r="B56" s="64"/>
      <c r="C56" s="64"/>
      <c r="D56" s="64">
        <v>340</v>
      </c>
      <c r="E56" s="15">
        <f t="shared" si="2"/>
        <v>0</v>
      </c>
      <c r="F56" s="53"/>
      <c r="G56" s="75"/>
      <c r="H56" s="62"/>
      <c r="I56" s="62"/>
      <c r="J56" s="62"/>
      <c r="K56" s="62"/>
      <c r="L56" s="62"/>
      <c r="M56" s="62"/>
      <c r="N56" s="1"/>
    </row>
    <row r="57" spans="1:17" ht="51.75" customHeight="1" thickBot="1" x14ac:dyDescent="0.3">
      <c r="A57" s="7" t="s">
        <v>56</v>
      </c>
      <c r="B57" s="64">
        <v>300</v>
      </c>
      <c r="C57" s="64"/>
      <c r="D57" s="64" t="s">
        <v>36</v>
      </c>
      <c r="E57" s="27"/>
      <c r="F57" s="65"/>
      <c r="G57" s="65"/>
      <c r="H57" s="62"/>
      <c r="I57" s="62"/>
      <c r="J57" s="65"/>
      <c r="K57" s="62"/>
      <c r="L57" s="62"/>
      <c r="M57" s="62"/>
      <c r="N57" s="1"/>
    </row>
    <row r="58" spans="1:17" ht="10.5" customHeight="1" thickBot="1" x14ac:dyDescent="0.3">
      <c r="A58" s="7" t="s">
        <v>57</v>
      </c>
      <c r="B58" s="120">
        <v>310</v>
      </c>
      <c r="C58" s="120"/>
      <c r="D58" s="120"/>
      <c r="E58" s="157"/>
      <c r="F58" s="149"/>
      <c r="G58" s="149"/>
      <c r="H58" s="149"/>
      <c r="I58" s="149"/>
      <c r="J58" s="149"/>
      <c r="K58" s="149"/>
      <c r="L58" s="149"/>
      <c r="M58" s="149"/>
      <c r="N58" s="1"/>
    </row>
    <row r="59" spans="1:17" ht="27.75" customHeight="1" thickBot="1" x14ac:dyDescent="0.3">
      <c r="A59" s="7" t="s">
        <v>58</v>
      </c>
      <c r="B59" s="122"/>
      <c r="C59" s="122"/>
      <c r="D59" s="122"/>
      <c r="E59" s="158"/>
      <c r="F59" s="150"/>
      <c r="G59" s="150"/>
      <c r="H59" s="150"/>
      <c r="I59" s="150"/>
      <c r="J59" s="150"/>
      <c r="K59" s="150"/>
      <c r="L59" s="150"/>
      <c r="M59" s="150"/>
      <c r="N59" s="1"/>
    </row>
    <row r="60" spans="1:17" ht="15.75" thickBot="1" x14ac:dyDescent="0.3">
      <c r="A60" s="7" t="s">
        <v>59</v>
      </c>
      <c r="B60" s="64">
        <v>320</v>
      </c>
      <c r="C60" s="64">
        <v>611</v>
      </c>
      <c r="D60" s="64"/>
      <c r="E60" s="15"/>
      <c r="F60" s="62"/>
      <c r="G60" s="62"/>
      <c r="H60" s="62"/>
      <c r="I60" s="62"/>
      <c r="J60" s="62"/>
      <c r="K60" s="62"/>
      <c r="L60" s="62"/>
      <c r="M60" s="62"/>
      <c r="N60" s="1"/>
    </row>
    <row r="61" spans="1:17" ht="24.75" thickBot="1" x14ac:dyDescent="0.3">
      <c r="A61" s="7" t="s">
        <v>60</v>
      </c>
      <c r="B61" s="64">
        <v>400</v>
      </c>
      <c r="C61" s="64"/>
      <c r="D61" s="64"/>
      <c r="E61" s="15"/>
      <c r="F61" s="62"/>
      <c r="G61" s="62"/>
      <c r="H61" s="62"/>
      <c r="I61" s="62"/>
      <c r="J61" s="62"/>
      <c r="K61" s="62"/>
      <c r="L61" s="62"/>
      <c r="M61" s="62"/>
      <c r="N61" s="1"/>
    </row>
    <row r="62" spans="1:17" ht="15.75" thickBot="1" x14ac:dyDescent="0.3">
      <c r="A62" s="7" t="s">
        <v>6</v>
      </c>
      <c r="B62" s="120">
        <v>410</v>
      </c>
      <c r="C62" s="120"/>
      <c r="D62" s="120"/>
      <c r="E62" s="157"/>
      <c r="F62" s="149"/>
      <c r="G62" s="149"/>
      <c r="H62" s="149"/>
      <c r="I62" s="149"/>
      <c r="J62" s="149"/>
      <c r="K62" s="149"/>
      <c r="L62" s="149"/>
      <c r="M62" s="149"/>
      <c r="N62" s="1"/>
    </row>
    <row r="63" spans="1:17" ht="26.25" customHeight="1" thickBot="1" x14ac:dyDescent="0.3">
      <c r="A63" s="7" t="s">
        <v>61</v>
      </c>
      <c r="B63" s="122"/>
      <c r="C63" s="122"/>
      <c r="D63" s="122"/>
      <c r="E63" s="158"/>
      <c r="F63" s="150"/>
      <c r="G63" s="150"/>
      <c r="H63" s="150"/>
      <c r="I63" s="150"/>
      <c r="J63" s="150"/>
      <c r="K63" s="150"/>
      <c r="L63" s="150"/>
      <c r="M63" s="150"/>
      <c r="N63" s="1"/>
    </row>
    <row r="64" spans="1:17" ht="15.75" thickBot="1" x14ac:dyDescent="0.3">
      <c r="A64" s="7" t="s">
        <v>62</v>
      </c>
      <c r="B64" s="64">
        <v>420</v>
      </c>
      <c r="C64" s="64"/>
      <c r="D64" s="64"/>
      <c r="E64" s="15"/>
      <c r="F64" s="62"/>
      <c r="G64" s="62"/>
      <c r="H64" s="62"/>
      <c r="I64" s="62"/>
      <c r="J64" s="62"/>
      <c r="K64" s="62"/>
      <c r="L64" s="62"/>
      <c r="M64" s="62"/>
      <c r="N64" s="1"/>
    </row>
    <row r="65" spans="1:14" ht="32.25" customHeight="1" thickBot="1" x14ac:dyDescent="0.3">
      <c r="A65" s="7" t="s">
        <v>63</v>
      </c>
      <c r="B65" s="64">
        <v>500</v>
      </c>
      <c r="C65" s="64"/>
      <c r="D65" s="64" t="s">
        <v>36</v>
      </c>
      <c r="E65" s="77">
        <v>1668</v>
      </c>
      <c r="F65" s="78"/>
      <c r="G65" s="70"/>
      <c r="H65" s="62"/>
      <c r="I65" s="62"/>
      <c r="J65" s="79">
        <v>1668</v>
      </c>
      <c r="K65" s="78"/>
      <c r="L65" s="62"/>
      <c r="M65" s="62"/>
      <c r="N65" s="1"/>
    </row>
    <row r="66" spans="1:14" ht="24" customHeight="1" thickBot="1" x14ac:dyDescent="0.3">
      <c r="A66" s="7" t="s">
        <v>64</v>
      </c>
      <c r="B66" s="64">
        <v>600</v>
      </c>
      <c r="C66" s="64"/>
      <c r="D66" s="64" t="s">
        <v>36</v>
      </c>
      <c r="E66" s="15"/>
      <c r="F66" s="62"/>
      <c r="G66" s="62"/>
      <c r="H66" s="62"/>
      <c r="I66" s="62"/>
      <c r="J66" s="62"/>
      <c r="K66" s="62"/>
      <c r="L66" s="62"/>
      <c r="M66" s="62"/>
      <c r="N66" s="1"/>
    </row>
  </sheetData>
  <mergeCells count="67">
    <mergeCell ref="B2:M2"/>
    <mergeCell ref="M1:N1"/>
    <mergeCell ref="L5:L14"/>
    <mergeCell ref="M5:M14"/>
    <mergeCell ref="K1:L1"/>
    <mergeCell ref="C4:C14"/>
    <mergeCell ref="J9:K12"/>
    <mergeCell ref="F9:F14"/>
    <mergeCell ref="G9:G14"/>
    <mergeCell ref="H9:H14"/>
    <mergeCell ref="I9:I14"/>
    <mergeCell ref="M62:M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H58:H59"/>
    <mergeCell ref="I58:I59"/>
    <mergeCell ref="J58:J59"/>
    <mergeCell ref="K58:K59"/>
    <mergeCell ref="L58:L59"/>
    <mergeCell ref="M58:M59"/>
    <mergeCell ref="J33:J34"/>
    <mergeCell ref="K33:K34"/>
    <mergeCell ref="L33:L34"/>
    <mergeCell ref="M33:M34"/>
    <mergeCell ref="B58:B59"/>
    <mergeCell ref="C58:C59"/>
    <mergeCell ref="D58:D59"/>
    <mergeCell ref="E58:E59"/>
    <mergeCell ref="F58:F59"/>
    <mergeCell ref="G58:G59"/>
    <mergeCell ref="M16:M17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4:A14"/>
    <mergeCell ref="B4:B14"/>
    <mergeCell ref="D4:D14"/>
    <mergeCell ref="E4:M4"/>
    <mergeCell ref="E5:E14"/>
    <mergeCell ref="F5:K8"/>
  </mergeCells>
  <hyperlinks>
    <hyperlink ref="G9" r:id="rId1" display="consultantplus://offline/ref=ACC01C8F885B5BD2C69EE6590B306E3090DD6275EA7A38129DCB97710DDAB1F2CE2233DD10A2j6zBH"/>
  </hyperlinks>
  <pageMargins left="0.7" right="0.7" top="0.75" bottom="0.75" header="0.3" footer="0.3"/>
  <pageSetup paperSize="9" scale="46" orientation="portrait" r:id="rId2"/>
  <rowBreaks count="1" manualBreakCount="1">
    <brk id="2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9" sqref="G9"/>
    </sheetView>
  </sheetViews>
  <sheetFormatPr defaultRowHeight="15" x14ac:dyDescent="0.25"/>
  <cols>
    <col min="1" max="1" width="16.28515625" customWidth="1"/>
    <col min="4" max="4" width="11.140625" customWidth="1"/>
    <col min="5" max="5" width="10.42578125" customWidth="1"/>
    <col min="7" max="7" width="11.140625" customWidth="1"/>
    <col min="8" max="8" width="10.7109375" customWidth="1"/>
    <col min="10" max="10" width="9.85546875" customWidth="1"/>
  </cols>
  <sheetData>
    <row r="1" spans="1:12" ht="2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61" t="s">
        <v>79</v>
      </c>
      <c r="K1" s="161"/>
      <c r="L1" s="1"/>
    </row>
    <row r="2" spans="1:12" ht="30.75" customHeight="1" thickBot="1" x14ac:dyDescent="0.3">
      <c r="A2" s="169" t="s">
        <v>78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24" customHeight="1" thickBot="1" x14ac:dyDescent="0.3">
      <c r="A3" s="120" t="s">
        <v>23</v>
      </c>
      <c r="B3" s="120" t="s">
        <v>24</v>
      </c>
      <c r="C3" s="120" t="s">
        <v>68</v>
      </c>
      <c r="D3" s="129" t="s">
        <v>69</v>
      </c>
      <c r="E3" s="130"/>
      <c r="F3" s="130"/>
      <c r="G3" s="130"/>
      <c r="H3" s="130"/>
      <c r="I3" s="130"/>
      <c r="J3" s="130"/>
      <c r="K3" s="130"/>
      <c r="L3" s="131"/>
    </row>
    <row r="4" spans="1:12" ht="15.75" thickBot="1" x14ac:dyDescent="0.3">
      <c r="A4" s="121"/>
      <c r="B4" s="121"/>
      <c r="C4" s="121"/>
      <c r="D4" s="123" t="s">
        <v>70</v>
      </c>
      <c r="E4" s="171"/>
      <c r="F4" s="126"/>
      <c r="G4" s="129" t="s">
        <v>8</v>
      </c>
      <c r="H4" s="130"/>
      <c r="I4" s="130"/>
      <c r="J4" s="130"/>
      <c r="K4" s="130"/>
      <c r="L4" s="131"/>
    </row>
    <row r="5" spans="1:12" ht="86.25" customHeight="1" thickBot="1" x14ac:dyDescent="0.3">
      <c r="A5" s="121"/>
      <c r="B5" s="121"/>
      <c r="C5" s="121"/>
      <c r="D5" s="125"/>
      <c r="E5" s="172"/>
      <c r="F5" s="128"/>
      <c r="G5" s="173" t="s">
        <v>71</v>
      </c>
      <c r="H5" s="174"/>
      <c r="I5" s="175"/>
      <c r="J5" s="173" t="s">
        <v>72</v>
      </c>
      <c r="K5" s="174"/>
      <c r="L5" s="175"/>
    </row>
    <row r="6" spans="1:12" ht="48.75" thickBot="1" x14ac:dyDescent="0.3">
      <c r="A6" s="122"/>
      <c r="B6" s="122"/>
      <c r="C6" s="122"/>
      <c r="D6" s="60" t="s">
        <v>125</v>
      </c>
      <c r="E6" s="60" t="s">
        <v>126</v>
      </c>
      <c r="F6" s="60" t="s">
        <v>127</v>
      </c>
      <c r="G6" s="60" t="s">
        <v>125</v>
      </c>
      <c r="H6" s="60" t="s">
        <v>126</v>
      </c>
      <c r="I6" s="60" t="s">
        <v>127</v>
      </c>
      <c r="J6" s="8" t="s">
        <v>74</v>
      </c>
      <c r="K6" s="8" t="s">
        <v>73</v>
      </c>
      <c r="L6" s="8" t="s">
        <v>73</v>
      </c>
    </row>
    <row r="7" spans="1:12" ht="15.75" thickBot="1" x14ac:dyDescent="0.3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</row>
    <row r="8" spans="1:12" ht="60" customHeight="1" thickBot="1" x14ac:dyDescent="0.3">
      <c r="A8" s="13" t="s">
        <v>75</v>
      </c>
      <c r="B8" s="8">
        <v>1</v>
      </c>
      <c r="C8" s="8" t="s">
        <v>36</v>
      </c>
      <c r="D8" s="15">
        <f>G8</f>
        <v>2965493.9</v>
      </c>
      <c r="E8" s="15">
        <f>H8</f>
        <v>1336130</v>
      </c>
      <c r="F8" s="15">
        <f>I8</f>
        <v>1336130</v>
      </c>
      <c r="G8" s="15">
        <f>Табл.2!E33+Табл.2!E49</f>
        <v>2965493.9</v>
      </c>
      <c r="H8" s="15">
        <f>Табл.2!L33+Табл.2!L49</f>
        <v>1336130</v>
      </c>
      <c r="I8" s="15">
        <f>Табл.2!M33+Табл.2!M49</f>
        <v>1336130</v>
      </c>
      <c r="J8" s="8"/>
      <c r="K8" s="8"/>
      <c r="L8" s="8"/>
    </row>
    <row r="9" spans="1:12" ht="79.5" customHeight="1" thickBot="1" x14ac:dyDescent="0.3">
      <c r="A9" s="13" t="s">
        <v>76</v>
      </c>
      <c r="B9" s="8">
        <v>1001</v>
      </c>
      <c r="C9" s="8" t="s">
        <v>36</v>
      </c>
      <c r="D9" s="15">
        <f>G9</f>
        <v>256381.84</v>
      </c>
      <c r="E9" s="25">
        <f t="shared" ref="E9:F9" si="0">SUM(H9,K9)</f>
        <v>0</v>
      </c>
      <c r="F9" s="25">
        <f t="shared" si="0"/>
        <v>0</v>
      </c>
      <c r="G9" s="62">
        <f>Табл.2!E49+10681+15000</f>
        <v>256381.84</v>
      </c>
      <c r="H9" s="59">
        <v>0</v>
      </c>
      <c r="I9" s="59">
        <v>0</v>
      </c>
      <c r="J9" s="8"/>
      <c r="K9" s="8"/>
      <c r="L9" s="8"/>
    </row>
    <row r="10" spans="1:12" ht="15.75" thickBot="1" x14ac:dyDescent="0.3">
      <c r="A10" s="13"/>
      <c r="B10" s="8"/>
      <c r="C10" s="8"/>
      <c r="D10" s="25"/>
      <c r="E10" s="25"/>
      <c r="F10" s="25"/>
      <c r="G10" s="25"/>
      <c r="H10" s="8"/>
      <c r="I10" s="8"/>
      <c r="J10" s="8"/>
      <c r="K10" s="8"/>
      <c r="L10" s="8"/>
    </row>
    <row r="11" spans="1:12" ht="48.75" thickBot="1" x14ac:dyDescent="0.3">
      <c r="A11" s="13" t="s">
        <v>77</v>
      </c>
      <c r="B11" s="8">
        <v>2001</v>
      </c>
      <c r="C11" s="61">
        <v>2019</v>
      </c>
      <c r="D11" s="15">
        <f t="shared" ref="D11:I11" si="1">D8-D9</f>
        <v>2709112.06</v>
      </c>
      <c r="E11" s="15">
        <f t="shared" si="1"/>
        <v>1336130</v>
      </c>
      <c r="F11" s="15">
        <f t="shared" si="1"/>
        <v>1336130</v>
      </c>
      <c r="G11" s="15">
        <f t="shared" si="1"/>
        <v>2709112.06</v>
      </c>
      <c r="H11" s="15">
        <f t="shared" si="1"/>
        <v>1336130</v>
      </c>
      <c r="I11" s="15">
        <f t="shared" si="1"/>
        <v>1336130</v>
      </c>
      <c r="J11" s="8"/>
      <c r="K11" s="8"/>
      <c r="L11" s="8"/>
    </row>
    <row r="12" spans="1:12" ht="15.75" thickBot="1" x14ac:dyDescent="0.3">
      <c r="A12" s="1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</sheetData>
  <mergeCells count="10">
    <mergeCell ref="A2:L2"/>
    <mergeCell ref="J1:K1"/>
    <mergeCell ref="A3:A6"/>
    <mergeCell ref="D3:L3"/>
    <mergeCell ref="D4:F5"/>
    <mergeCell ref="G4:L4"/>
    <mergeCell ref="G5:I5"/>
    <mergeCell ref="J5:L5"/>
    <mergeCell ref="B3:B6"/>
    <mergeCell ref="C3:C6"/>
  </mergeCells>
  <hyperlinks>
    <hyperlink ref="G5" r:id="rId1" display="consultantplus://offline/ref=8B1D8C1515035A0B5463E97FD4FB2F176E2884881F6CC4DF9BB8A7D8ECA97EH"/>
    <hyperlink ref="J5" r:id="rId2" display="consultantplus://offline/ref=8B1D8C1515035A0B5463E97FD4FB2F176E27808C1868C4DF9BB8A7D8ECA97EH"/>
  </hyperlinks>
  <pageMargins left="0.7" right="0.7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20" sqref="C20"/>
    </sheetView>
  </sheetViews>
  <sheetFormatPr defaultRowHeight="15" x14ac:dyDescent="0.25"/>
  <cols>
    <col min="1" max="1" width="49.5703125" customWidth="1"/>
    <col min="3" max="3" width="22.42578125" customWidth="1"/>
  </cols>
  <sheetData>
    <row r="1" spans="1:3" x14ac:dyDescent="0.25">
      <c r="A1" s="1"/>
      <c r="B1" s="1"/>
      <c r="C1" s="1" t="s">
        <v>88</v>
      </c>
    </row>
    <row r="2" spans="1:3" x14ac:dyDescent="0.25">
      <c r="A2" s="176" t="s">
        <v>87</v>
      </c>
      <c r="B2" s="112"/>
      <c r="C2" s="112"/>
    </row>
    <row r="3" spans="1:3" x14ac:dyDescent="0.25">
      <c r="A3" s="112"/>
      <c r="B3" s="112"/>
      <c r="C3" s="112"/>
    </row>
    <row r="4" spans="1:3" ht="15.75" thickBot="1" x14ac:dyDescent="0.3">
      <c r="A4" s="1"/>
      <c r="B4" s="1"/>
      <c r="C4" s="1"/>
    </row>
    <row r="5" spans="1:3" ht="36.75" thickBot="1" x14ac:dyDescent="0.3">
      <c r="A5" s="14" t="s">
        <v>23</v>
      </c>
      <c r="B5" s="5" t="s">
        <v>24</v>
      </c>
      <c r="C5" s="5" t="s">
        <v>80</v>
      </c>
    </row>
    <row r="6" spans="1:3" ht="15.75" thickBot="1" x14ac:dyDescent="0.3">
      <c r="A6" s="7">
        <v>1</v>
      </c>
      <c r="B6" s="8">
        <v>2</v>
      </c>
      <c r="C6" s="8"/>
    </row>
    <row r="7" spans="1:3" ht="15.75" thickBot="1" x14ac:dyDescent="0.3">
      <c r="A7" s="13" t="s">
        <v>63</v>
      </c>
      <c r="B7" s="8">
        <v>10</v>
      </c>
      <c r="C7" s="90">
        <v>1668</v>
      </c>
    </row>
    <row r="8" spans="1:3" ht="15.75" thickBot="1" x14ac:dyDescent="0.3">
      <c r="A8" s="13" t="s">
        <v>64</v>
      </c>
      <c r="B8" s="8">
        <v>20</v>
      </c>
      <c r="C8" s="90"/>
    </row>
    <row r="9" spans="1:3" ht="15.75" thickBot="1" x14ac:dyDescent="0.3">
      <c r="A9" s="13" t="s">
        <v>81</v>
      </c>
      <c r="B9" s="8">
        <v>30</v>
      </c>
      <c r="C9" s="90">
        <v>25288365.440000001</v>
      </c>
    </row>
    <row r="10" spans="1:3" ht="15.75" thickBot="1" x14ac:dyDescent="0.3">
      <c r="A10" s="13"/>
      <c r="B10" s="6"/>
      <c r="C10" s="90"/>
    </row>
    <row r="11" spans="1:3" ht="15.75" thickBot="1" x14ac:dyDescent="0.3">
      <c r="A11" s="13" t="s">
        <v>82</v>
      </c>
      <c r="B11" s="8">
        <v>40</v>
      </c>
      <c r="C11" s="90">
        <v>25288365.440000001</v>
      </c>
    </row>
    <row r="12" spans="1:3" ht="15.75" thickBot="1" x14ac:dyDescent="0.3">
      <c r="A12" s="13"/>
      <c r="B12" s="6"/>
      <c r="C12" s="6"/>
    </row>
    <row r="13" spans="1:3" x14ac:dyDescent="0.25">
      <c r="A13" s="1"/>
      <c r="B13" s="1"/>
      <c r="C13" s="1"/>
    </row>
    <row r="14" spans="1:3" x14ac:dyDescent="0.25">
      <c r="A14" s="1"/>
      <c r="B14" s="1"/>
      <c r="C14" s="1" t="s">
        <v>90</v>
      </c>
    </row>
    <row r="15" spans="1:3" x14ac:dyDescent="0.25">
      <c r="A15" s="112" t="s">
        <v>89</v>
      </c>
      <c r="B15" s="112"/>
      <c r="C15" s="112"/>
    </row>
    <row r="16" spans="1:3" x14ac:dyDescent="0.25">
      <c r="A16" s="112"/>
      <c r="B16" s="112"/>
      <c r="C16" s="112"/>
    </row>
    <row r="17" spans="1:3" ht="15.75" thickBot="1" x14ac:dyDescent="0.3">
      <c r="A17" s="1"/>
      <c r="B17" s="1"/>
      <c r="C17" s="1"/>
    </row>
    <row r="18" spans="1:3" ht="24.75" thickBot="1" x14ac:dyDescent="0.3">
      <c r="A18" s="14" t="s">
        <v>23</v>
      </c>
      <c r="B18" s="5" t="s">
        <v>24</v>
      </c>
      <c r="C18" s="5" t="s">
        <v>83</v>
      </c>
    </row>
    <row r="19" spans="1:3" ht="15.75" thickBot="1" x14ac:dyDescent="0.3">
      <c r="A19" s="7">
        <v>1</v>
      </c>
      <c r="B19" s="8">
        <v>2</v>
      </c>
      <c r="C19" s="8">
        <v>3</v>
      </c>
    </row>
    <row r="20" spans="1:3" ht="37.5" customHeight="1" thickBot="1" x14ac:dyDescent="0.3">
      <c r="A20" s="13" t="s">
        <v>84</v>
      </c>
      <c r="B20" s="8">
        <v>10</v>
      </c>
      <c r="C20" s="15">
        <f>C22</f>
        <v>0</v>
      </c>
    </row>
    <row r="21" spans="1:3" ht="69" customHeight="1" thickBot="1" x14ac:dyDescent="0.3">
      <c r="A21" s="19" t="s">
        <v>85</v>
      </c>
      <c r="B21" s="8">
        <v>20</v>
      </c>
      <c r="C21" s="15"/>
    </row>
    <row r="22" spans="1:3" ht="35.25" customHeight="1" thickBot="1" x14ac:dyDescent="0.3">
      <c r="A22" s="13" t="s">
        <v>86</v>
      </c>
      <c r="B22" s="8">
        <v>30</v>
      </c>
      <c r="C22" s="66"/>
    </row>
    <row r="27" spans="1:3" x14ac:dyDescent="0.25">
      <c r="A27" s="54" t="s">
        <v>108</v>
      </c>
    </row>
    <row r="28" spans="1:3" x14ac:dyDescent="0.25">
      <c r="A28" s="54" t="s">
        <v>114</v>
      </c>
      <c r="B28" t="s">
        <v>119</v>
      </c>
    </row>
    <row r="29" spans="1:3" x14ac:dyDescent="0.25">
      <c r="A29" s="55" t="s">
        <v>111</v>
      </c>
    </row>
    <row r="30" spans="1:3" x14ac:dyDescent="0.25">
      <c r="A30" s="54" t="s">
        <v>109</v>
      </c>
    </row>
    <row r="31" spans="1:3" x14ac:dyDescent="0.25">
      <c r="A31" s="54" t="s">
        <v>120</v>
      </c>
    </row>
    <row r="32" spans="1:3" x14ac:dyDescent="0.25">
      <c r="A32" s="54"/>
    </row>
    <row r="33" spans="1:1" x14ac:dyDescent="0.25">
      <c r="A33" s="54" t="s">
        <v>110</v>
      </c>
    </row>
    <row r="34" spans="1:1" x14ac:dyDescent="0.25">
      <c r="A34" s="56"/>
    </row>
  </sheetData>
  <mergeCells count="2">
    <mergeCell ref="A2:C3"/>
    <mergeCell ref="A15:C16"/>
  </mergeCells>
  <hyperlinks>
    <hyperlink ref="A21" r:id="rId1" display="consultantplus://offline/ref=642E2B3E67CE3CA76850466B1C259F170536DF839CB32D9F75381F91E4B8D2I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2"/>
  <sheetViews>
    <sheetView workbookViewId="0">
      <selection activeCell="I18" sqref="I18"/>
    </sheetView>
  </sheetViews>
  <sheetFormatPr defaultRowHeight="15" x14ac:dyDescent="0.25"/>
  <cols>
    <col min="7" max="7" width="9.140625" customWidth="1"/>
    <col min="8" max="8" width="14" customWidth="1"/>
    <col min="9" max="9" width="9.140625" customWidth="1"/>
  </cols>
  <sheetData>
    <row r="3" spans="1:18" x14ac:dyDescent="0.25">
      <c r="A3" s="46"/>
      <c r="B3" s="178" t="s">
        <v>91</v>
      </c>
      <c r="C3" s="178"/>
      <c r="D3" s="178"/>
      <c r="E3" s="46"/>
      <c r="F3" s="47"/>
      <c r="G3" s="179" t="s">
        <v>95</v>
      </c>
      <c r="H3" s="179"/>
      <c r="I3" s="179"/>
    </row>
    <row r="4" spans="1:18" x14ac:dyDescent="0.25">
      <c r="A4" s="46"/>
      <c r="B4" s="46"/>
      <c r="C4" s="48"/>
      <c r="D4" s="46"/>
      <c r="E4" s="46"/>
      <c r="F4" s="46"/>
      <c r="G4" s="48"/>
      <c r="H4" s="46"/>
      <c r="I4" s="46"/>
    </row>
    <row r="5" spans="1:18" ht="59.25" customHeight="1" x14ac:dyDescent="0.25">
      <c r="A5" s="47"/>
      <c r="B5" s="183" t="s">
        <v>94</v>
      </c>
      <c r="C5" s="183"/>
      <c r="D5" s="183"/>
      <c r="E5" s="183"/>
      <c r="F5" s="181" t="s">
        <v>115</v>
      </c>
      <c r="G5" s="181"/>
      <c r="H5" s="181"/>
      <c r="I5" s="181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82" t="s">
        <v>92</v>
      </c>
      <c r="B6" s="182"/>
      <c r="C6" s="182"/>
      <c r="D6" s="182"/>
      <c r="E6" s="182"/>
      <c r="F6" s="46"/>
      <c r="G6" s="49" t="s">
        <v>106</v>
      </c>
      <c r="H6" s="46" t="s">
        <v>113</v>
      </c>
      <c r="I6" s="46" t="s">
        <v>112</v>
      </c>
    </row>
    <row r="7" spans="1:18" x14ac:dyDescent="0.25">
      <c r="A7" s="46"/>
      <c r="B7" s="182" t="s">
        <v>93</v>
      </c>
      <c r="C7" s="182"/>
      <c r="D7" s="182"/>
      <c r="E7" s="182"/>
      <c r="F7" s="46"/>
      <c r="G7" s="182" t="s">
        <v>93</v>
      </c>
      <c r="H7" s="182"/>
      <c r="I7" s="182"/>
    </row>
    <row r="8" spans="1:18" x14ac:dyDescent="0.25">
      <c r="A8" s="46"/>
      <c r="B8" s="46"/>
      <c r="C8" s="49" t="s">
        <v>136</v>
      </c>
      <c r="D8" s="46"/>
      <c r="E8" s="46"/>
      <c r="F8" s="46"/>
      <c r="G8" s="49" t="s">
        <v>137</v>
      </c>
      <c r="H8" s="46"/>
      <c r="I8" s="46"/>
    </row>
    <row r="9" spans="1:18" x14ac:dyDescent="0.25">
      <c r="A9" s="1"/>
      <c r="B9" s="1"/>
      <c r="C9" s="20"/>
      <c r="D9" s="1"/>
      <c r="E9" s="1"/>
      <c r="F9" s="1"/>
      <c r="G9" s="1"/>
      <c r="H9" s="1"/>
      <c r="I9" s="1"/>
    </row>
    <row r="10" spans="1:18" ht="20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8" ht="30" customHeight="1" x14ac:dyDescent="0.25">
      <c r="A11" s="1"/>
      <c r="B11" s="159" t="s">
        <v>122</v>
      </c>
      <c r="C11" s="159"/>
      <c r="D11" s="159"/>
      <c r="E11" s="159"/>
      <c r="F11" s="159"/>
      <c r="G11" s="159"/>
      <c r="H11" s="159"/>
      <c r="I11" s="159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8" ht="15.75" thickBo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8" ht="15.75" thickBot="1" x14ac:dyDescent="0.3">
      <c r="A14" s="1"/>
      <c r="B14" s="180" t="s">
        <v>96</v>
      </c>
      <c r="C14" s="180"/>
      <c r="D14" s="180"/>
      <c r="E14" s="180"/>
      <c r="F14" s="42"/>
      <c r="G14" s="42"/>
      <c r="H14" s="23" t="s">
        <v>97</v>
      </c>
      <c r="I14" s="1"/>
    </row>
    <row r="15" spans="1:18" ht="30.75" thickBot="1" x14ac:dyDescent="0.3">
      <c r="A15" s="1"/>
      <c r="B15" s="180"/>
      <c r="C15" s="180"/>
      <c r="D15" s="180"/>
      <c r="E15" s="180"/>
      <c r="F15" s="42" t="s">
        <v>98</v>
      </c>
      <c r="G15" s="42"/>
      <c r="H15" s="41"/>
      <c r="I15" s="1"/>
    </row>
    <row r="16" spans="1:18" ht="15.75" thickBot="1" x14ac:dyDescent="0.3">
      <c r="A16" s="1"/>
      <c r="B16" s="180"/>
      <c r="C16" s="180"/>
      <c r="D16" s="180"/>
      <c r="E16" s="180"/>
      <c r="F16" s="42" t="s">
        <v>99</v>
      </c>
      <c r="G16" s="42"/>
      <c r="H16" s="57">
        <v>43551</v>
      </c>
      <c r="I16" s="1"/>
    </row>
    <row r="17" spans="1:9" ht="15.75" thickBot="1" x14ac:dyDescent="0.3">
      <c r="A17" s="1"/>
      <c r="B17" s="180"/>
      <c r="C17" s="180"/>
      <c r="D17" s="180"/>
      <c r="E17" s="180"/>
      <c r="F17" s="42"/>
      <c r="G17" s="42"/>
      <c r="H17" s="41"/>
      <c r="I17" s="1"/>
    </row>
    <row r="18" spans="1:9" ht="15.75" thickBot="1" x14ac:dyDescent="0.3">
      <c r="A18" s="1"/>
      <c r="B18" s="180"/>
      <c r="C18" s="180"/>
      <c r="D18" s="180"/>
      <c r="E18" s="180"/>
      <c r="F18" s="42"/>
      <c r="G18" s="42"/>
      <c r="H18" s="41"/>
      <c r="I18" s="1"/>
    </row>
    <row r="19" spans="1:9" ht="15" customHeight="1" x14ac:dyDescent="0.25">
      <c r="A19" s="1"/>
      <c r="B19" s="184" t="s">
        <v>118</v>
      </c>
      <c r="C19" s="184"/>
      <c r="D19" s="184"/>
      <c r="E19" s="184"/>
      <c r="F19" s="42"/>
      <c r="G19" s="187"/>
      <c r="H19" s="185"/>
      <c r="I19" s="1"/>
    </row>
    <row r="20" spans="1:9" ht="30.75" thickBot="1" x14ac:dyDescent="0.3">
      <c r="A20" s="1"/>
      <c r="B20" s="184"/>
      <c r="C20" s="184"/>
      <c r="D20" s="184"/>
      <c r="E20" s="184"/>
      <c r="F20" s="42" t="s">
        <v>100</v>
      </c>
      <c r="G20" s="187"/>
      <c r="H20" s="186"/>
      <c r="I20" s="1"/>
    </row>
    <row r="21" spans="1:9" ht="15.75" thickBot="1" x14ac:dyDescent="0.3">
      <c r="A21" s="1"/>
      <c r="B21" s="184"/>
      <c r="C21" s="184"/>
      <c r="D21" s="184"/>
      <c r="E21" s="184"/>
      <c r="F21" s="42"/>
      <c r="G21" s="42"/>
      <c r="H21" s="41"/>
      <c r="I21" s="1"/>
    </row>
    <row r="22" spans="1:9" ht="15.75" thickBot="1" x14ac:dyDescent="0.3">
      <c r="A22" s="1"/>
      <c r="B22" s="184"/>
      <c r="C22" s="184"/>
      <c r="D22" s="184"/>
      <c r="E22" s="184"/>
      <c r="F22" s="42"/>
      <c r="G22" s="42"/>
      <c r="H22" s="41"/>
      <c r="I22" s="1"/>
    </row>
    <row r="23" spans="1:9" ht="15.75" thickBot="1" x14ac:dyDescent="0.3">
      <c r="A23" s="1"/>
      <c r="B23" s="184"/>
      <c r="C23" s="184"/>
      <c r="D23" s="184"/>
      <c r="E23" s="184"/>
      <c r="F23" s="42" t="s">
        <v>101</v>
      </c>
      <c r="G23" s="42"/>
      <c r="H23" s="50"/>
      <c r="I23" s="1"/>
    </row>
    <row r="24" spans="1:9" x14ac:dyDescent="0.25">
      <c r="A24" s="1"/>
      <c r="B24" s="180" t="s">
        <v>102</v>
      </c>
      <c r="C24" s="180"/>
      <c r="D24" s="180"/>
      <c r="E24" s="180"/>
      <c r="F24" s="187"/>
      <c r="G24" s="187"/>
      <c r="H24" s="185"/>
      <c r="I24" s="1"/>
    </row>
    <row r="25" spans="1:9" ht="15.75" thickBot="1" x14ac:dyDescent="0.3">
      <c r="A25" s="1"/>
      <c r="B25" s="184" t="s">
        <v>117</v>
      </c>
      <c r="C25" s="184"/>
      <c r="D25" s="184"/>
      <c r="E25" s="184"/>
      <c r="F25" s="187"/>
      <c r="G25" s="187"/>
      <c r="H25" s="186"/>
      <c r="I25" s="1"/>
    </row>
    <row r="26" spans="1:9" ht="30.75" thickBot="1" x14ac:dyDescent="0.3">
      <c r="A26" s="1"/>
      <c r="B26" s="180" t="s">
        <v>103</v>
      </c>
      <c r="C26" s="180"/>
      <c r="D26" s="180"/>
      <c r="E26" s="180"/>
      <c r="F26" s="43" t="s">
        <v>104</v>
      </c>
      <c r="G26" s="42"/>
      <c r="H26" s="24">
        <v>383</v>
      </c>
      <c r="I26" s="1"/>
    </row>
    <row r="27" spans="1:9" ht="30" customHeight="1" x14ac:dyDescent="0.25">
      <c r="A27" s="1"/>
      <c r="B27" s="184" t="s">
        <v>105</v>
      </c>
      <c r="C27" s="184"/>
      <c r="D27" s="184"/>
      <c r="E27" s="184"/>
      <c r="F27" s="180"/>
      <c r="G27" s="180"/>
      <c r="H27" s="1"/>
      <c r="I27" s="1"/>
    </row>
    <row r="28" spans="1:9" x14ac:dyDescent="0.25">
      <c r="A28" s="1"/>
      <c r="B28" s="40"/>
      <c r="C28" s="40"/>
      <c r="D28" s="40"/>
      <c r="E28" s="40"/>
      <c r="F28" s="40"/>
      <c r="G28" s="40"/>
      <c r="H28" s="1"/>
      <c r="I28" s="1"/>
    </row>
    <row r="29" spans="1:9" ht="30.75" customHeight="1" x14ac:dyDescent="0.25">
      <c r="A29" s="1"/>
      <c r="B29" s="177" t="s">
        <v>116</v>
      </c>
      <c r="C29" s="177"/>
      <c r="D29" s="177"/>
      <c r="E29" s="177"/>
      <c r="F29" s="1"/>
      <c r="G29" s="1"/>
      <c r="H29" s="1"/>
      <c r="I29" s="1"/>
    </row>
    <row r="30" spans="1:9" x14ac:dyDescent="0.25">
      <c r="A30" s="30"/>
      <c r="B30" s="31"/>
      <c r="C30" s="30"/>
      <c r="D30" s="30"/>
      <c r="E30" s="30"/>
      <c r="F30" s="30"/>
      <c r="G30" s="30"/>
      <c r="H30" s="30"/>
      <c r="I30" s="30"/>
    </row>
    <row r="31" spans="1:9" x14ac:dyDescent="0.25">
      <c r="B31" s="21"/>
    </row>
    <row r="32" spans="1:9" x14ac:dyDescent="0.25">
      <c r="B32" s="22"/>
    </row>
  </sheetData>
  <mergeCells count="28">
    <mergeCell ref="H19:H20"/>
    <mergeCell ref="H24:H25"/>
    <mergeCell ref="G19:G20"/>
    <mergeCell ref="B24:E24"/>
    <mergeCell ref="B25:E25"/>
    <mergeCell ref="F24:F25"/>
    <mergeCell ref="G24:G25"/>
    <mergeCell ref="D17:E18"/>
    <mergeCell ref="B19:E23"/>
    <mergeCell ref="B26:E26"/>
    <mergeCell ref="B27:E27"/>
    <mergeCell ref="F27:G27"/>
    <mergeCell ref="B29:E29"/>
    <mergeCell ref="B3:D3"/>
    <mergeCell ref="G3:I3"/>
    <mergeCell ref="B11:I11"/>
    <mergeCell ref="B14:B15"/>
    <mergeCell ref="C14:C15"/>
    <mergeCell ref="D14:D15"/>
    <mergeCell ref="E14:E15"/>
    <mergeCell ref="F5:I5"/>
    <mergeCell ref="A6:E6"/>
    <mergeCell ref="B7:E7"/>
    <mergeCell ref="G7:I7"/>
    <mergeCell ref="B5:E5"/>
    <mergeCell ref="B16:E16"/>
    <mergeCell ref="B17:B18"/>
    <mergeCell ref="C17:C18"/>
  </mergeCells>
  <hyperlinks>
    <hyperlink ref="F26" r:id="rId1" display="http://base.garant.ru/179222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Табл.1</vt:lpstr>
      <vt:lpstr>Табл.2</vt:lpstr>
      <vt:lpstr>Табл.2.1</vt:lpstr>
      <vt:lpstr>Табл.3, 4</vt:lpstr>
      <vt:lpstr>Тит.лист</vt:lpstr>
      <vt:lpstr>Тит.лист!OLE_LINK2</vt:lpstr>
      <vt:lpstr>Табл.2!Область_печати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Kurochkina</dc:creator>
  <cp:lastModifiedBy>Lena</cp:lastModifiedBy>
  <cp:lastPrinted>2019-03-28T14:08:25Z</cp:lastPrinted>
  <dcterms:created xsi:type="dcterms:W3CDTF">2017-05-23T08:41:47Z</dcterms:created>
  <dcterms:modified xsi:type="dcterms:W3CDTF">2019-04-03T07:56:16Z</dcterms:modified>
</cp:coreProperties>
</file>